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omments1.xml" ContentType="application/vnd.openxmlformats-officedocument.spreadsheetml.comments+xml"/>
  <Default Extension="vml" ContentType="application/vnd.openxmlformats-officedocument.vmlDrawing"/>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bookViews>
    <workbookView xWindow="36616" yWindow="65521" windowWidth="29040" windowHeight="15840" activeTab="0"/>
  </bookViews>
  <sheets>
    <sheet name="Control panel" sheetId="1" r:id="rId1"/>
    <sheet name="Background calculations" sheetId="2" r:id="rId2"/>
    <sheet name="Hungarian non-working days" sheetId="3" r:id="rId3"/>
    <sheet name="Version" sheetId="4" r:id="rId4"/>
  </sheets>
  <definedNames>
    <definedName name="_xlnm._FilterDatabase" localSheetId="1" hidden="1">'Background calculations'!$A$5:$I$862</definedName>
  </definedNames>
  <calcPr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Vincze Miklós</author>
    <author>Boczor Kata</author>
  </authors>
  <commentList>
    <comment ref="C2" authorId="0">
      <text>
        <r>
          <rPr>
            <sz val="9"/>
            <rFont val="Tahoma"/>
            <family val="2"/>
          </rPr>
          <t>Lambda determines the rate at which "older" data enter into the calculation of the EWMA statistic. It is published in the relevant announcement.</t>
        </r>
      </text>
    </comment>
    <comment ref="C3" authorId="0">
      <text>
        <r>
          <rPr>
            <sz val="9"/>
            <rFont val="Tahoma"/>
            <family val="2"/>
          </rPr>
          <t>It is published in the relevant announcement.</t>
        </r>
      </text>
    </comment>
    <comment ref="F3" authorId="0">
      <text>
        <r>
          <rPr>
            <sz val="9"/>
            <rFont val="Tahoma"/>
            <family val="2"/>
          </rPr>
          <t>Expected Shortfall is a risk metric that takes the average of losses higher than the VaR for the same period.</t>
        </r>
      </text>
    </comment>
    <comment ref="C4" authorId="0">
      <text>
        <r>
          <rPr>
            <sz val="9"/>
            <rFont val="Tahoma"/>
            <family val="2"/>
          </rPr>
          <t>The ratio (R) is a percentage parameter that is unique for each Clearing Member. It is recaulcated quarterly and sent to the Clearing Members via e-mal. The ratio (R), among other things, utilizes the result of the internal risk assessment of the Clearing Member.</t>
        </r>
      </text>
    </comment>
    <comment ref="F4" authorId="0">
      <text>
        <r>
          <rPr>
            <sz val="9"/>
            <rFont val="Tahoma"/>
            <family val="2"/>
          </rPr>
          <t>The Ratio Floor was designed to capture the risk of potential imbalance exposures caused by Clearing Member who did not have any imbalances in the past.</t>
        </r>
      </text>
    </comment>
    <comment ref="C5" authorId="0">
      <text>
        <r>
          <rPr>
            <sz val="9"/>
            <rFont val="Tahoma"/>
            <family val="2"/>
          </rPr>
          <t>It is published in the relevant announcement.</t>
        </r>
      </text>
    </comment>
    <comment ref="C6" authorId="0">
      <text>
        <r>
          <rPr>
            <sz val="9"/>
            <rFont val="Tahoma"/>
            <family val="2"/>
          </rPr>
          <t>It is published in the Turnover Margin Parameters.xlsx on KELER CCP's website.</t>
        </r>
      </text>
    </comment>
    <comment ref="C7" authorId="0">
      <text>
        <r>
          <rPr>
            <sz val="9"/>
            <rFont val="Tahoma"/>
            <family val="2"/>
          </rPr>
          <t>It is published in the Turnover Margin Parameters.xlsx on KELER CCP's website.</t>
        </r>
      </text>
    </comment>
    <comment ref="D14" authorId="1">
      <text>
        <r>
          <rPr>
            <sz val="9"/>
            <rFont val="Tahoma"/>
            <family val="2"/>
          </rPr>
          <t>FGSZ Business Code point II. 6.6.1.</t>
        </r>
      </text>
    </comment>
    <comment ref="E14" authorId="1">
      <text>
        <r>
          <rPr>
            <sz val="9"/>
            <rFont val="Tahoma"/>
            <family val="2"/>
          </rPr>
          <t>FGSZ Business Code point II. 6.6.1.</t>
        </r>
      </text>
    </comment>
  </commentList>
</comments>
</file>

<file path=xl/sharedStrings.xml><?xml version="1.0" encoding="utf-8"?>
<sst xmlns="http://schemas.openxmlformats.org/spreadsheetml/2006/main" count="51" uniqueCount="47">
  <si>
    <t>Date</t>
  </si>
  <si>
    <t>Subject to VAT in Hungary</t>
  </si>
  <si>
    <t xml:space="preserve">EWMA </t>
  </si>
  <si>
    <t>Days</t>
  </si>
  <si>
    <t>Weights</t>
  </si>
  <si>
    <t>λ - Lambda</t>
  </si>
  <si>
    <t>Fixed floor</t>
  </si>
  <si>
    <t>Bank holidays</t>
  </si>
  <si>
    <t>Procyclicality buffer</t>
  </si>
  <si>
    <t>Expert buffer</t>
  </si>
  <si>
    <t>Ratio floor</t>
  </si>
  <si>
    <t>Control panel</t>
  </si>
  <si>
    <t>Entry (kWh)</t>
  </si>
  <si>
    <t>Exit (kWh)</t>
  </si>
  <si>
    <t>Expected shortfall 99% for 1 year in EUR</t>
  </si>
  <si>
    <t>KSZFMargin</t>
  </si>
  <si>
    <t>MINmargin</t>
  </si>
  <si>
    <t>Final margin for previous day</t>
  </si>
  <si>
    <t>INPUT DATA FOR MARGIN CALCULATION</t>
  </si>
  <si>
    <t>Marginal sell price (EUR/MWh)</t>
  </si>
  <si>
    <t>Yes</t>
  </si>
  <si>
    <t>Aggregated exposure in €</t>
  </si>
  <si>
    <t>Imbalance in €</t>
  </si>
  <si>
    <t>Currently calculating margin requirement for</t>
  </si>
  <si>
    <t>Ratio</t>
  </si>
  <si>
    <t>Workday flag for upcoming day</t>
  </si>
  <si>
    <t>Maximum decrease</t>
  </si>
  <si>
    <t>a</t>
  </si>
  <si>
    <t>Start of Balancing market Clearing Membership</t>
  </si>
  <si>
    <t>Ratio Floor</t>
  </si>
  <si>
    <t>Expected Shortfall</t>
  </si>
  <si>
    <t>Aggregated exposure / Average aggregated EXIT</t>
  </si>
  <si>
    <t>Total EXIT in €</t>
  </si>
  <si>
    <t>Aggregated EXIT portfolio in €</t>
  </si>
  <si>
    <t>Aggregated average EXIT in €</t>
  </si>
  <si>
    <t>Imbalance in kWh</t>
  </si>
  <si>
    <t>Marginal purchase price (EUR/MWh)</t>
  </si>
  <si>
    <t>PROmargin</t>
  </si>
  <si>
    <t>Version</t>
  </si>
  <si>
    <t>Last update</t>
  </si>
  <si>
    <t>V1.0</t>
  </si>
  <si>
    <t>Disclaimer</t>
  </si>
  <si>
    <t>This Balancing Market turnover margin calculator is provided as a convenience to assist you with preliminary calculations. While we strive for accuracy, the data calculator is for information purposes only,  the final and authoritative figures will be those communicated by KELER CCP directly to the Clearing Member and in case of any discrepancy these shall prevail. Should you encounter any discrepancies or have questions regarding the calculations, please do not hesitate to reach out to us</t>
  </si>
  <si>
    <t>V1.1</t>
  </si>
  <si>
    <t>Updates in this version</t>
  </si>
  <si>
    <t>-</t>
  </si>
  <si>
    <t>λ - Lambda value has been refined.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</si>
</sst>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Ft&quot;_-;\-* #,##0.00\ &quot;Ft&quot;_-;_-* &quot;-&quot;??\ &quot;Ft&quot;_-;_-@_-"/>
    <numFmt numFmtId="164" formatCode="_-* #,##0.00\ _F_t_-;\-* #,##0.00\ _F_t_-;_-* &quot;-&quot;??\ _F_t_-;_-@_-"/>
    <numFmt numFmtId="165" formatCode="_-* #,##0.00\ [$€-1]_-;\-* #,##0.00\ [$€-1]_-;_-* &quot;-&quot;??\ [$€-1]_-;_-@_-"/>
    <numFmt numFmtId="166" formatCode="_-* #,##0.0\ _F_t_-;\-* #,##0.0\ _F_t_-;_-* &quot;-&quot;??\ _F_t_-;_-@_-"/>
    <numFmt numFmtId="167" formatCode="0.0000"/>
    <numFmt numFmtId="168" formatCode="#,##0\ [$€-1]"/>
    <numFmt numFmtId="169" formatCode="_-* #,##0\ _F_t_-;\-* #,##0\ _F_t_-;_-* &quot;-&quot;??\ _F_t_-;_-@_-"/>
    <numFmt numFmtId="170" formatCode="_-* #,##0.00000\ [$€-1]_-;\-* #,##0.00000\ [$€-1]_-;_-* &quot;-&quot;??\ [$€-1]_-;_-@_-"/>
    <numFmt numFmtId="171" formatCode="0.0%"/>
    <numFmt numFmtId="172" formatCode="_-* #,##0\ [$€-1]_-;\-* #,##0\ [$€-1]_-;_-* &quot;-&quot;??\ [$€-1]_-;_-@_-"/>
  </numFmts>
  <fonts count="16">
    <font>
      <sz val="11"/>
      <color theme="1"/>
      <name val="Calibri"/>
      <family val="2"/>
      <scheme val="minor"/>
    </font>
    <font>
      <sz val="10"/>
      <name val="Arial"/>
      <family val="2"/>
    </font>
    <font>
      <b/>
      <sz val="11"/>
      <color theme="0"/>
      <name val="Calibri"/>
      <family val="2"/>
      <scheme val="minor"/>
    </font>
    <font>
      <b/>
      <sz val="11"/>
      <color theme="1"/>
      <name val="Calibri"/>
      <family val="2"/>
      <scheme val="minor"/>
    </font>
    <font>
      <sz val="11"/>
      <name val="Calibri"/>
      <family val="2"/>
    </font>
    <font>
      <sz val="9"/>
      <name val="Tahoma"/>
      <family val="2"/>
    </font>
    <font>
      <i/>
      <sz val="11"/>
      <color theme="1"/>
      <name val="Calibri"/>
      <family val="2"/>
      <scheme val="minor"/>
    </font>
    <font>
      <i/>
      <sz val="12"/>
      <color theme="1"/>
      <name val="Calibri"/>
      <family val="2"/>
      <scheme val="minor"/>
    </font>
    <font>
      <b/>
      <i/>
      <sz val="12"/>
      <color theme="1"/>
      <name val="Calibri"/>
      <family val="2"/>
      <scheme val="minor"/>
    </font>
    <font>
      <sz val="11"/>
      <color theme="0"/>
      <name val="Calibri"/>
      <family val="2"/>
      <scheme val="minor"/>
    </font>
    <font>
      <i/>
      <u val="single"/>
      <sz val="11"/>
      <color rgb="FF4F81BD"/>
      <name val="Calibri"/>
      <family val="2"/>
      <scheme val="minor"/>
    </font>
    <font>
      <b/>
      <i/>
      <sz val="12"/>
      <color theme="0"/>
      <name val="Calibri"/>
      <family val="2"/>
      <scheme val="minor"/>
    </font>
    <font>
      <b/>
      <sz val="8"/>
      <name val="Calibri"/>
      <family val="2"/>
    </font>
    <font>
      <i/>
      <sz val="11"/>
      <color theme="1"/>
      <name val="Calibri"/>
      <family val="2"/>
    </font>
    <font>
      <i/>
      <u val="single"/>
      <sz val="11"/>
      <color theme="1"/>
      <name val="Calibri"/>
      <family val="2"/>
    </font>
    <font>
      <b/>
      <i/>
      <sz val="11"/>
      <color theme="1"/>
      <name val="Calibri"/>
      <family val="2"/>
    </font>
  </fonts>
  <fills count="6">
    <fill>
      <patternFill/>
    </fill>
    <fill>
      <patternFill patternType="gray125"/>
    </fill>
    <fill>
      <patternFill patternType="solid">
        <fgColor theme="0" tint="-0.14996999502182"/>
        <bgColor indexed="64"/>
      </patternFill>
    </fill>
    <fill>
      <patternFill patternType="solid">
        <fgColor rgb="FF0070C0"/>
        <bgColor indexed="64"/>
      </patternFill>
    </fill>
    <fill>
      <patternFill patternType="solid">
        <fgColor theme="0"/>
        <bgColor indexed="64"/>
      </patternFill>
    </fill>
    <fill>
      <patternFill patternType="solid">
        <fgColor theme="3" tint="0.599990010261536"/>
        <bgColor indexed="64"/>
      </patternFill>
    </fill>
  </fills>
  <borders count="30">
    <border>
      <left/>
      <right/>
      <top/>
      <bottom/>
      <diagonal/>
    </border>
    <border>
      <left style="medium">
        <color auto="1"/>
      </left>
      <right style="medium">
        <color auto="1"/>
      </right>
      <top style="medium">
        <color auto="1"/>
      </top>
      <bottom style="medium">
        <color auto="1"/>
      </bottom>
    </border>
    <border>
      <left style="medium">
        <color auto="1"/>
      </left>
      <right/>
      <top style="medium">
        <color auto="1"/>
      </top>
      <bottom/>
    </border>
    <border>
      <left style="medium">
        <color auto="1"/>
      </left>
      <right/>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medium">
        <color auto="1"/>
      </top>
      <bottom/>
    </border>
    <border>
      <left/>
      <right style="medium">
        <color auto="1"/>
      </right>
      <top style="medium">
        <color auto="1"/>
      </top>
      <bottom/>
    </border>
    <border>
      <left/>
      <right style="medium">
        <color auto="1"/>
      </right>
      <top/>
      <bottom/>
    </border>
    <border>
      <left/>
      <right style="medium">
        <color auto="1"/>
      </right>
      <top style="thick">
        <color auto="1"/>
      </top>
      <bottom style="medium">
        <color auto="1"/>
      </bottom>
    </border>
    <border>
      <left style="thick">
        <color auto="1"/>
      </left>
      <right style="medium">
        <color auto="1"/>
      </right>
      <top style="medium">
        <color auto="1"/>
      </top>
      <bottom style="thick">
        <color auto="1"/>
      </bottom>
    </border>
    <border>
      <left style="thick">
        <color auto="1"/>
      </left>
      <right style="medium">
        <color auto="1"/>
      </right>
      <top style="thick">
        <color auto="1"/>
      </top>
      <bottom style="thick">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thin">
        <color auto="1"/>
      </bottom>
    </border>
    <border>
      <left style="thin">
        <color auto="1"/>
      </left>
      <right/>
      <top/>
      <bottom/>
    </border>
    <border>
      <left/>
      <right style="thin">
        <color auto="1"/>
      </right>
      <top/>
      <bottom/>
    </border>
    <border>
      <left style="thin">
        <color auto="1"/>
      </left>
      <right/>
      <top/>
      <bottom style="thin">
        <color auto="1"/>
      </bottom>
    </border>
    <border>
      <left style="thin">
        <color auto="1"/>
      </left>
      <right style="thin">
        <color auto="1"/>
      </right>
      <top style="thin">
        <color auto="1"/>
      </top>
      <bottom style="thin">
        <color auto="1"/>
      </bottom>
    </border>
    <border>
      <left/>
      <right style="medium">
        <color auto="1"/>
      </right>
      <top style="medium">
        <color auto="1"/>
      </top>
      <bottom style="thick">
        <color auto="1"/>
      </bottom>
    </border>
    <border>
      <left style="medium">
        <color auto="1"/>
      </left>
      <right style="medium">
        <color auto="1"/>
      </right>
      <top style="medium">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thin">
        <color auto="1"/>
      </right>
      <top style="thin">
        <color auto="1"/>
      </top>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top style="thin">
        <color auto="1"/>
      </top>
      <bottom style="thin">
        <color auto="1"/>
      </bottom>
    </border>
    <border>
      <left style="thin">
        <color auto="1"/>
      </left>
      <right style="medium">
        <color auto="1"/>
      </right>
      <top style="thin">
        <color auto="1"/>
      </top>
      <bottom style="medium">
        <color auto="1"/>
      </bottom>
    </border>
    <border>
      <left/>
      <right/>
      <top style="medium">
        <color auto="1"/>
      </top>
      <bottom style="medium">
        <color auto="1"/>
      </bottom>
    </border>
  </borders>
  <cellStyleXfs count="38">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0" fontId="0" fillId="0" borderId="0">
      <alignment/>
      <protection/>
    </xf>
    <xf numFmtId="164" fontId="0" fillId="0" borderId="0" applyFont="0" applyFill="0" applyBorder="0" applyAlignment="0" applyProtection="0"/>
    <xf numFmtId="9" fontId="0" fillId="0" borderId="0" applyFont="0" applyFill="0" applyBorder="0" applyAlignment="0" applyProtection="0"/>
    <xf numFmtId="0" fontId="0" fillId="0" borderId="0">
      <alignment/>
      <protection/>
    </xf>
    <xf numFmtId="0" fontId="0" fillId="0" borderId="0">
      <alignment/>
      <protection/>
    </xf>
  </cellStyleXfs>
  <cellXfs count="74">
    <xf numFmtId="0" fontId="0" fillId="0" borderId="0" xfId="0"/>
    <xf numFmtId="14" fontId="0" fillId="0" borderId="0" xfId="0" applyNumberFormat="1"/>
    <xf numFmtId="164" fontId="0" fillId="0" borderId="0" xfId="30" applyFont="1"/>
    <xf numFmtId="165" fontId="0" fillId="0" borderId="0" xfId="0" applyNumberFormat="1"/>
    <xf numFmtId="166" fontId="0" fillId="0" borderId="0" xfId="30" applyNumberFormat="1" applyFont="1"/>
    <xf numFmtId="0" fontId="0" fillId="2" borderId="0" xfId="0" applyFill="1" applyAlignment="1">
      <alignment horizontal="centerContinuous"/>
    </xf>
    <xf numFmtId="0" fontId="0" fillId="2" borderId="0" xfId="0" applyFill="1"/>
    <xf numFmtId="14" fontId="0" fillId="2" borderId="0" xfId="33" applyNumberFormat="1" applyFont="1" applyFill="1">
      <alignment/>
      <protection/>
    </xf>
    <xf numFmtId="14" fontId="4" fillId="2" borderId="0" xfId="33" applyNumberFormat="1" applyFont="1" applyFill="1">
      <alignment/>
      <protection/>
    </xf>
    <xf numFmtId="0" fontId="3" fillId="0" borderId="0" xfId="0" applyFont="1"/>
    <xf numFmtId="0" fontId="2" fillId="3" borderId="1" xfId="33" applyFont="1" applyFill="1" applyBorder="1" applyAlignment="1">
      <alignment horizontal="left" vertical="center" wrapText="1"/>
      <protection/>
    </xf>
    <xf numFmtId="164" fontId="0" fillId="4" borderId="2" xfId="30" applyFont="1" applyFill="1" applyBorder="1"/>
    <xf numFmtId="164" fontId="0" fillId="4" borderId="3" xfId="30" applyFont="1" applyFill="1" applyBorder="1"/>
    <xf numFmtId="164" fontId="0" fillId="4" borderId="4" xfId="30" applyFont="1" applyFill="1" applyBorder="1"/>
    <xf numFmtId="164" fontId="0" fillId="4" borderId="0" xfId="30" applyFont="1" applyFill="1" applyBorder="1"/>
    <xf numFmtId="164" fontId="0" fillId="4" borderId="5" xfId="30" applyFont="1" applyFill="1" applyBorder="1"/>
    <xf numFmtId="164" fontId="0" fillId="4" borderId="6" xfId="30" applyFont="1" applyFill="1" applyBorder="1"/>
    <xf numFmtId="164" fontId="0" fillId="4" borderId="7" xfId="30" applyFont="1" applyFill="1" applyBorder="1"/>
    <xf numFmtId="164" fontId="0" fillId="4" borderId="8" xfId="30" applyFont="1" applyFill="1" applyBorder="1"/>
    <xf numFmtId="164" fontId="0" fillId="4" borderId="9" xfId="30" applyFont="1" applyFill="1" applyBorder="1"/>
    <xf numFmtId="165" fontId="7" fillId="0" borderId="10" xfId="30" applyNumberFormat="1" applyFont="1" applyBorder="1" applyAlignment="1">
      <alignment horizontal="center"/>
    </xf>
    <xf numFmtId="165" fontId="7" fillId="0" borderId="11" xfId="30" applyNumberFormat="1" applyFont="1" applyBorder="1" applyAlignment="1">
      <alignment horizontal="center"/>
    </xf>
    <xf numFmtId="165" fontId="7" fillId="0" borderId="12" xfId="30" applyNumberFormat="1" applyFont="1" applyBorder="1" applyAlignment="1">
      <alignment horizontal="center"/>
    </xf>
    <xf numFmtId="0" fontId="0" fillId="4" borderId="0" xfId="0" applyFill="1"/>
    <xf numFmtId="164" fontId="0" fillId="4" borderId="0" xfId="30" applyFont="1" applyFill="1"/>
    <xf numFmtId="14" fontId="0" fillId="4" borderId="7" xfId="30" applyNumberFormat="1" applyFont="1" applyFill="1" applyBorder="1"/>
    <xf numFmtId="0" fontId="0" fillId="0" borderId="0" xfId="0" applyAlignment="1">
      <alignment horizontal="center"/>
    </xf>
    <xf numFmtId="10" fontId="0" fillId="0" borderId="0" xfId="32" applyNumberFormat="1" applyFont="1" applyAlignment="1">
      <alignment horizontal="center"/>
    </xf>
    <xf numFmtId="170" fontId="0" fillId="0" borderId="0" xfId="0" applyNumberFormat="1"/>
    <xf numFmtId="167" fontId="0" fillId="0" borderId="13" xfId="30" applyNumberFormat="1" applyFont="1" applyBorder="1" applyAlignment="1">
      <alignment horizontal="center"/>
    </xf>
    <xf numFmtId="9" fontId="0" fillId="0" borderId="14" xfId="32" applyFont="1" applyBorder="1" applyAlignment="1">
      <alignment horizontal="center"/>
    </xf>
    <xf numFmtId="167" fontId="0" fillId="0" borderId="14" xfId="30" applyNumberFormat="1" applyFont="1" applyBorder="1" applyAlignment="1">
      <alignment horizontal="center"/>
    </xf>
    <xf numFmtId="14" fontId="0" fillId="0" borderId="15" xfId="33" applyNumberFormat="1" applyBorder="1">
      <alignment/>
      <protection/>
    </xf>
    <xf numFmtId="169" fontId="0" fillId="0" borderId="0" xfId="34" applyNumberFormat="1" applyFont="1" applyBorder="1"/>
    <xf numFmtId="164" fontId="0" fillId="0" borderId="0" xfId="30" applyFont="1" applyBorder="1"/>
    <xf numFmtId="164" fontId="0" fillId="0" borderId="16" xfId="30" applyFont="1" applyBorder="1"/>
    <xf numFmtId="14" fontId="0" fillId="0" borderId="17" xfId="33" applyNumberFormat="1" applyBorder="1">
      <alignment/>
      <protection/>
    </xf>
    <xf numFmtId="168" fontId="0" fillId="0" borderId="14" xfId="32" applyNumberFormat="1" applyFont="1" applyBorder="1" applyAlignment="1">
      <alignment horizontal="center"/>
    </xf>
    <xf numFmtId="0" fontId="0" fillId="0" borderId="18" xfId="0" applyFill="1" applyBorder="1" applyAlignment="1">
      <alignment horizontal="center"/>
    </xf>
    <xf numFmtId="0" fontId="0" fillId="0" borderId="18" xfId="0" applyFill="1" applyBorder="1"/>
    <xf numFmtId="10" fontId="0" fillId="0" borderId="18" xfId="32" applyNumberFormat="1" applyFont="1" applyFill="1" applyBorder="1"/>
    <xf numFmtId="164" fontId="0" fillId="4" borderId="0" xfId="30" applyFont="1" applyFill="1" applyBorder="1" applyAlignment="1">
      <alignment horizontal="center"/>
    </xf>
    <xf numFmtId="165" fontId="7" fillId="0" borderId="19" xfId="30" applyNumberFormat="1" applyFont="1" applyBorder="1" applyAlignment="1">
      <alignment vertical="center"/>
    </xf>
    <xf numFmtId="14" fontId="8" fillId="0" borderId="19" xfId="30" applyNumberFormat="1" applyFont="1" applyBorder="1" applyAlignment="1">
      <alignment horizontal="right"/>
    </xf>
    <xf numFmtId="0" fontId="10" fillId="0" borderId="0" xfId="0" applyFont="1"/>
    <xf numFmtId="165" fontId="11" fillId="3" borderId="10" xfId="30" applyNumberFormat="1" applyFont="1" applyFill="1" applyBorder="1" applyAlignment="1">
      <alignment horizontal="center"/>
    </xf>
    <xf numFmtId="0" fontId="2" fillId="5" borderId="20" xfId="33" applyFont="1" applyFill="1" applyBorder="1" applyAlignment="1">
      <alignment vertical="center" wrapText="1"/>
      <protection/>
    </xf>
    <xf numFmtId="0" fontId="2" fillId="5" borderId="1" xfId="33" applyFont="1" applyFill="1" applyBorder="1" applyAlignment="1">
      <alignment vertical="center" wrapText="1"/>
      <protection/>
    </xf>
    <xf numFmtId="0" fontId="2" fillId="5" borderId="21" xfId="33" applyFont="1" applyFill="1" applyBorder="1" applyAlignment="1">
      <alignment horizontal="center" vertical="center" wrapText="1"/>
      <protection/>
    </xf>
    <xf numFmtId="0" fontId="2" fillId="5" borderId="22" xfId="33" applyFont="1" applyFill="1" applyBorder="1" applyAlignment="1">
      <alignment horizontal="center" vertical="center" wrapText="1"/>
      <protection/>
    </xf>
    <xf numFmtId="0" fontId="2" fillId="5" borderId="23" xfId="33" applyFont="1" applyFill="1" applyBorder="1" applyAlignment="1">
      <alignment horizontal="center" vertical="center" wrapText="1"/>
      <protection/>
    </xf>
    <xf numFmtId="0" fontId="9" fillId="5" borderId="1" xfId="33" applyFont="1" applyFill="1" applyBorder="1" applyAlignment="1">
      <alignment horizontal="center" vertical="center" wrapText="1"/>
      <protection/>
    </xf>
    <xf numFmtId="0" fontId="9" fillId="5" borderId="18" xfId="0" applyFont="1" applyFill="1" applyBorder="1" applyAlignment="1">
      <alignment horizontal="centerContinuous"/>
    </xf>
    <xf numFmtId="10" fontId="0" fillId="0" borderId="0" xfId="32" applyNumberFormat="1" applyFont="1"/>
    <xf numFmtId="10" fontId="0" fillId="0" borderId="0" xfId="0" applyNumberFormat="1"/>
    <xf numFmtId="14" fontId="0" fillId="4" borderId="0" xfId="0" applyNumberFormat="1" applyFill="1"/>
    <xf numFmtId="171" fontId="6" fillId="0" borderId="18" xfId="32" applyNumberFormat="1" applyFont="1" applyBorder="1"/>
    <xf numFmtId="172" fontId="0" fillId="0" borderId="18" xfId="0" applyNumberFormat="1" applyBorder="1"/>
    <xf numFmtId="0" fontId="2" fillId="5" borderId="24" xfId="33" applyFont="1" applyFill="1" applyBorder="1" applyAlignment="1">
      <alignment vertical="center" wrapText="1"/>
      <protection/>
    </xf>
    <xf numFmtId="0" fontId="2" fillId="5" borderId="25" xfId="33" applyFont="1" applyFill="1" applyBorder="1" applyAlignment="1">
      <alignment vertical="center" wrapText="1"/>
      <protection/>
    </xf>
    <xf numFmtId="168" fontId="0" fillId="0" borderId="14" xfId="31" applyNumberFormat="1" applyFont="1" applyBorder="1" applyAlignment="1">
      <alignment horizontal="center" vertical="center"/>
    </xf>
    <xf numFmtId="0" fontId="2" fillId="5" borderId="26" xfId="33" applyFont="1" applyFill="1" applyBorder="1" applyAlignment="1">
      <alignment vertical="center" wrapText="1"/>
      <protection/>
    </xf>
    <xf numFmtId="0" fontId="9" fillId="5" borderId="27" xfId="0" applyFont="1" applyFill="1" applyBorder="1" applyAlignment="1">
      <alignment horizontal="right"/>
    </xf>
    <xf numFmtId="14" fontId="0" fillId="0" borderId="28" xfId="31" applyNumberFormat="1" applyFont="1" applyBorder="1" applyAlignment="1">
      <alignment horizontal="center" vertical="center"/>
    </xf>
    <xf numFmtId="0" fontId="6" fillId="0" borderId="0" xfId="0" applyFont="1"/>
    <xf numFmtId="14" fontId="6" fillId="0" borderId="0" xfId="0" applyNumberFormat="1" applyFont="1"/>
    <xf numFmtId="0" fontId="6" fillId="0" borderId="0" xfId="0" applyFont="1" applyAlignment="1">
      <alignment horizontal="left"/>
    </xf>
    <xf numFmtId="0" fontId="2" fillId="5" borderId="2" xfId="33" applyFont="1" applyFill="1" applyBorder="1" applyAlignment="1">
      <alignment horizontal="center" vertical="center" wrapText="1"/>
      <protection/>
    </xf>
    <xf numFmtId="0" fontId="2" fillId="5" borderId="7" xfId="33" applyFont="1" applyFill="1" applyBorder="1" applyAlignment="1">
      <alignment horizontal="center" vertical="center" wrapText="1"/>
      <protection/>
    </xf>
    <xf numFmtId="0" fontId="2" fillId="5" borderId="8" xfId="33" applyFont="1" applyFill="1" applyBorder="1" applyAlignment="1">
      <alignment horizontal="center" vertical="center" wrapText="1"/>
      <protection/>
    </xf>
    <xf numFmtId="0" fontId="0" fillId="4" borderId="29" xfId="0" applyFill="1" applyBorder="1" applyAlignment="1">
      <alignment horizontal="center"/>
    </xf>
    <xf numFmtId="0" fontId="2" fillId="3" borderId="7" xfId="33" applyFont="1" applyFill="1" applyBorder="1" applyAlignment="1">
      <alignment horizontal="center" vertical="center"/>
      <protection/>
    </xf>
    <xf numFmtId="0" fontId="2" fillId="3" borderId="0" xfId="33" applyFont="1" applyFill="1" applyBorder="1" applyAlignment="1">
      <alignment horizontal="center" vertical="center"/>
      <protection/>
    </xf>
    <xf numFmtId="0" fontId="2" fillId="3" borderId="5" xfId="33" applyFont="1" applyFill="1" applyBorder="1" applyAlignment="1">
      <alignment horizontal="center" vertical="center"/>
      <protection/>
    </xf>
  </cellXfs>
  <cellStyles count="24">
    <cellStyle name="Normal" xfId="0"/>
    <cellStyle name="Percent" xfId="15"/>
    <cellStyle name="Currency" xfId="16"/>
    <cellStyle name="Currency [0]" xfId="17"/>
    <cellStyle name="Comma" xfId="18"/>
    <cellStyle name="Comma [0]" xfId="19"/>
    <cellStyle name="Percent" xfId="20"/>
    <cellStyle name="Currency" xfId="21"/>
    <cellStyle name="Currency [0]" xfId="22"/>
    <cellStyle name="Comma" xfId="23"/>
    <cellStyle name="Comma [0]" xfId="24"/>
    <cellStyle name="Percent" xfId="25"/>
    <cellStyle name="Currency" xfId="26"/>
    <cellStyle name="Currency [0]" xfId="27"/>
    <cellStyle name="Comma" xfId="28"/>
    <cellStyle name="Comma [0]" xfId="29"/>
    <cellStyle name="Comma" xfId="30"/>
    <cellStyle name="Currency" xfId="31"/>
    <cellStyle name="Percent" xfId="32"/>
    <cellStyle name="Normal 2" xfId="33"/>
    <cellStyle name="Comma 2" xfId="34"/>
    <cellStyle name="Percent 2" xfId="35"/>
    <cellStyle name="Normal 2 2" xfId="36"/>
    <cellStyle name="Normal 6" xfId="37"/>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1347421</xdr:colOff>
      <xdr:row>4</xdr:row>
      <xdr:rowOff>33705</xdr:rowOff>
    </xdr:from>
    <xdr:to>
      <xdr:col>5</xdr:col>
      <xdr:colOff>1373065</xdr:colOff>
      <xdr:row>5</xdr:row>
      <xdr:rowOff>187517</xdr:rowOff>
    </xdr:to>
    <xdr:pic>
      <xdr:nvPicPr>
        <xdr:cNvPr id="2" name="officeArt object" descr="kelerccpneves"/>
        <xdr:cNvPicPr>
          <a:picLocks noChangeAspect="1"/>
        </xdr:cNvPicPr>
      </xdr:nvPicPr>
      <xdr:blipFill>
        <a:blip r:embed="rId1"/>
        <a:srcRect l="5967" t="31486" r="69880" b="19807"/>
        <a:stretch>
          <a:fillRect/>
        </a:stretch>
      </xdr:blipFill>
      <xdr:spPr>
        <a:xfrm>
          <a:off x="7486650" y="895350"/>
          <a:ext cx="1381125" cy="361950"/>
        </a:xfrm>
        <a:prstGeom prst="rect"/>
        <a:ln w="12700" cap="flat">
          <a:noFill/>
        </a:ln>
        <a:effectLst/>
      </xdr:spPr>
    </xdr:pic>
    <xdr:clientData/>
  </xdr:twoCellAnchor>
  <xdr:twoCellAnchor>
    <xdr:from>
      <xdr:col>5</xdr:col>
      <xdr:colOff>215347</xdr:colOff>
      <xdr:row>12</xdr:row>
      <xdr:rowOff>6455</xdr:rowOff>
    </xdr:from>
    <xdr:to>
      <xdr:col>7</xdr:col>
      <xdr:colOff>1081652</xdr:colOff>
      <xdr:row>44</xdr:row>
      <xdr:rowOff>173935</xdr:rowOff>
    </xdr:to>
    <xdr:sp macro="">
      <xdr:nvSpPr>
        <xdr:cNvPr id="3" name="TextBox 2"/>
        <xdr:cNvSpPr txBox="1"/>
      </xdr:nvSpPr>
      <xdr:spPr>
        <a:xfrm>
          <a:off x="7715250" y="2800350"/>
          <a:ext cx="5400675" cy="6457950"/>
        </a:xfrm>
        <a:prstGeom prst="rect"/>
        <a:solidFill>
          <a:srgbClr val="DDD9C3"/>
        </a:solidFill>
        <a:ln w="9525" cmpd="sng">
          <a:solidFill>
            <a:schemeClr val="lt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hu-HU" sz="1100" i="1" u="sng">
              <a:solidFill>
                <a:schemeClr val="dk1"/>
              </a:solidFill>
              <a:effectLst/>
              <a:latin typeface="+mn-lt"/>
              <a:ea typeface="+mn-ea"/>
              <a:cs typeface="+mn-cs"/>
            </a:rPr>
            <a:t>Notes</a:t>
          </a:r>
          <a:r>
            <a:rPr lang="hu-HU" sz="1100" i="1" u="sng" baseline="0">
              <a:solidFill>
                <a:schemeClr val="dk1"/>
              </a:solidFill>
              <a:effectLst/>
              <a:latin typeface="+mn-lt"/>
              <a:ea typeface="+mn-ea"/>
              <a:cs typeface="+mn-cs"/>
            </a:rPr>
            <a:t> &amp; Requirements</a:t>
          </a:r>
        </a:p>
        <a:p>
          <a:endParaRPr lang="hu-HU" sz="1100" i="1" u="sng" baseline="0">
            <a:solidFill>
              <a:schemeClr val="dk1"/>
            </a:solidFill>
            <a:effectLst/>
            <a:latin typeface="+mn-lt"/>
            <a:ea typeface="+mn-ea"/>
            <a:cs typeface="+mn-cs"/>
          </a:endParaRPr>
        </a:p>
        <a:p>
          <a:r>
            <a:rPr lang="hu-HU" sz="1100" i="1" u="sng" baseline="0">
              <a:solidFill>
                <a:schemeClr val="dk1"/>
              </a:solidFill>
              <a:effectLst/>
              <a:latin typeface="+mn-lt"/>
              <a:ea typeface="+mn-ea"/>
              <a:cs typeface="+mn-cs"/>
            </a:rPr>
            <a:t>Control panel:</a:t>
          </a:r>
        </a:p>
        <a:p>
          <a:endParaRPr lang="hu-HU" sz="1100" i="1" u="sng" baseline="0">
            <a:solidFill>
              <a:schemeClr val="dk1"/>
            </a:solidFill>
            <a:effectLst/>
            <a:latin typeface="+mn-lt"/>
            <a:ea typeface="+mn-ea"/>
            <a:cs typeface="+mn-cs"/>
          </a:endParaRPr>
        </a:p>
        <a:p>
          <a:r>
            <a:rPr lang="hu-HU" sz="1100" i="1" u="none" baseline="0">
              <a:solidFill>
                <a:schemeClr val="dk1"/>
              </a:solidFill>
              <a:effectLst/>
              <a:latin typeface="+mn-lt"/>
              <a:ea typeface="+mn-ea"/>
              <a:cs typeface="+mn-cs"/>
            </a:rPr>
            <a:t>- In case your Balancing market clearing right was provided before </a:t>
          </a:r>
          <a:r>
            <a:rPr lang="hu-HU" sz="1100" b="1" i="1" u="none" baseline="0">
              <a:solidFill>
                <a:schemeClr val="dk1"/>
              </a:solidFill>
              <a:effectLst/>
              <a:latin typeface="+mn-lt"/>
              <a:ea typeface="+mn-ea"/>
              <a:cs typeface="+mn-cs"/>
            </a:rPr>
            <a:t>2023.01.01. </a:t>
          </a:r>
          <a:r>
            <a:rPr lang="hu-HU" sz="1100" b="0" i="1" u="none" baseline="0">
              <a:solidFill>
                <a:schemeClr val="dk1"/>
              </a:solidFill>
              <a:effectLst/>
              <a:latin typeface="+mn-lt"/>
              <a:ea typeface="+mn-ea"/>
              <a:cs typeface="+mn-cs"/>
            </a:rPr>
            <a:t>then leave the D10 cell as it is, otherwise please enter the starting date of your </a:t>
          </a:r>
          <a:r>
            <a:rPr lang="hu-HU" sz="1100" i="1" baseline="0">
              <a:solidFill>
                <a:schemeClr val="dk1"/>
              </a:solidFill>
              <a:effectLst/>
              <a:latin typeface="+mn-lt"/>
              <a:ea typeface="+mn-ea"/>
              <a:cs typeface="+mn-cs"/>
            </a:rPr>
            <a:t>clearing right (the first day when the TSO determined your ENTRY and EXIT data even if they were zero)</a:t>
          </a:r>
        </a:p>
        <a:p>
          <a:endParaRPr lang="hu-HU" sz="1100" i="1" baseline="0">
            <a:solidFill>
              <a:schemeClr val="dk1"/>
            </a:solidFill>
            <a:effectLst/>
            <a:latin typeface="+mn-lt"/>
            <a:ea typeface="+mn-ea"/>
            <a:cs typeface="+mn-cs"/>
          </a:endParaRPr>
        </a:p>
        <a:p>
          <a:r>
            <a:rPr lang="hu-HU" sz="1100" i="1" baseline="0">
              <a:solidFill>
                <a:schemeClr val="dk1"/>
              </a:solidFill>
              <a:effectLst/>
              <a:latin typeface="+mn-lt"/>
              <a:ea typeface="+mn-ea"/>
              <a:cs typeface="+mn-cs"/>
            </a:rPr>
            <a:t>- Choose the right setting for being subject to VAT in Hungary.</a:t>
          </a:r>
        </a:p>
        <a:p>
          <a:endParaRPr lang="hu-HU" sz="1100" i="1" baseline="0">
            <a:solidFill>
              <a:schemeClr val="dk1"/>
            </a:solidFill>
            <a:effectLst/>
            <a:latin typeface="+mn-lt"/>
            <a:ea typeface="+mn-ea"/>
            <a:cs typeface="+mn-cs"/>
          </a:endParaRPr>
        </a:p>
        <a:p>
          <a:r>
            <a:rPr lang="hu-HU" sz="1100" i="1" u="sng" baseline="0">
              <a:solidFill>
                <a:schemeClr val="dk1"/>
              </a:solidFill>
              <a:effectLst/>
              <a:latin typeface="+mn-lt"/>
              <a:ea typeface="+mn-ea"/>
              <a:cs typeface="+mn-cs"/>
            </a:rPr>
            <a:t>Other:</a:t>
          </a:r>
        </a:p>
        <a:p>
          <a:endParaRPr lang="en-US">
            <a:effectLst/>
          </a:endParaRPr>
        </a:p>
        <a:p>
          <a:pPr eaLnBrk="1" fontAlgn="auto" latinLnBrk="0" hangingPunct="1"/>
          <a:r>
            <a:rPr lang="hu-HU" sz="1100" i="1" baseline="0">
              <a:solidFill>
                <a:schemeClr val="dk1"/>
              </a:solidFill>
              <a:effectLst/>
              <a:latin typeface="+mn-lt"/>
              <a:ea typeface="+mn-ea"/>
              <a:cs typeface="+mn-cs"/>
            </a:rPr>
            <a:t>- To ensure that the calculator has enough input data for the necessary calculations, please insert data for at least two calendar years (if available) prior to the day of calculation into the INPUT DATA FOR MARGIN CALCULATION table.</a:t>
          </a:r>
        </a:p>
        <a:p>
          <a:pPr eaLnBrk="1" fontAlgn="auto" latinLnBrk="0" hangingPunct="1"/>
          <a:endParaRPr lang="hu-HU" sz="1100" i="1" baseline="0">
            <a:solidFill>
              <a:schemeClr val="dk1"/>
            </a:solidFill>
            <a:effectLst/>
            <a:latin typeface="+mn-lt"/>
            <a:ea typeface="+mn-ea"/>
            <a:cs typeface="+mn-cs"/>
          </a:endParaRPr>
        </a:p>
        <a:p>
          <a:pPr eaLnBrk="1" fontAlgn="auto" latinLnBrk="0" hangingPunct="1"/>
          <a:r>
            <a:rPr lang="hu-HU" sz="1100" i="1" baseline="0">
              <a:solidFill>
                <a:schemeClr val="dk1"/>
              </a:solidFill>
              <a:effectLst/>
              <a:latin typeface="+mn-lt"/>
              <a:ea typeface="+mn-ea"/>
              <a:cs typeface="+mn-cs"/>
            </a:rPr>
            <a:t>- While addig new data copy existing data by CtrlC &amp; CtrlV to ensure that formula references' are not impacted.</a:t>
          </a:r>
        </a:p>
        <a:p>
          <a:pPr eaLnBrk="1" fontAlgn="auto" latinLnBrk="0" hangingPunct="1"/>
          <a:endParaRPr lang="hu-HU" sz="1100" i="1" baseline="0">
            <a:solidFill>
              <a:schemeClr val="dk1"/>
            </a:solidFill>
            <a:effectLst/>
            <a:latin typeface="+mn-lt"/>
            <a:ea typeface="+mn-ea"/>
            <a:cs typeface="+mn-cs"/>
          </a:endParaRPr>
        </a:p>
        <a:p>
          <a:pPr eaLnBrk="1" fontAlgn="auto" latinLnBrk="0" hangingPunct="1"/>
          <a:r>
            <a:rPr lang="hu-HU" sz="1100" i="1" baseline="0">
              <a:solidFill>
                <a:schemeClr val="dk1"/>
              </a:solidFill>
              <a:effectLst/>
              <a:latin typeface="+mn-lt"/>
              <a:ea typeface="+mn-ea"/>
              <a:cs typeface="+mn-cs"/>
            </a:rPr>
            <a:t>- Both ENTRY and EXIT data should be input as positive numbers in columns B-C.</a:t>
          </a:r>
        </a:p>
        <a:p>
          <a:pPr eaLnBrk="1" fontAlgn="auto" latinLnBrk="0" hangingPunct="1"/>
          <a:endParaRPr lang="hu-HU" sz="1100" i="1" baseline="0">
            <a:solidFill>
              <a:schemeClr val="dk1"/>
            </a:solidFill>
            <a:effectLst/>
            <a:latin typeface="+mn-lt"/>
            <a:ea typeface="+mn-ea"/>
            <a:cs typeface="+mn-cs"/>
          </a:endParaRPr>
        </a:p>
        <a:p>
          <a:pPr eaLnBrk="1" fontAlgn="auto" latinLnBrk="0" hangingPunct="1"/>
          <a:r>
            <a:rPr lang="hu-HU" sz="1100" i="1" baseline="0">
              <a:solidFill>
                <a:schemeClr val="dk1"/>
              </a:solidFill>
              <a:effectLst/>
              <a:latin typeface="+mn-lt"/>
              <a:ea typeface="+mn-ea"/>
              <a:cs typeface="+mn-cs"/>
            </a:rPr>
            <a:t>- Even if data is only available for a shorter period of time, each calendar day in the previous two calendar years must be entered in column A. For calendar days when you did not have clearing right, columns B-E should be left blank. Starting with date of your clearing right, if you did not have any clearing market operation (ENTRY and/or EXIT) pleae enter zero in columns B-C.</a:t>
          </a:r>
        </a:p>
        <a:p>
          <a:pPr eaLnBrk="1" fontAlgn="auto" latinLnBrk="0" hangingPunct="1"/>
          <a:endParaRPr lang="hu-HU" sz="1100" i="1" baseline="0">
            <a:solidFill>
              <a:schemeClr val="dk1"/>
            </a:solidFill>
            <a:effectLst/>
            <a:latin typeface="+mn-lt"/>
            <a:ea typeface="+mn-ea"/>
            <a:cs typeface="+mn-cs"/>
          </a:endParaRPr>
        </a:p>
        <a:p>
          <a:pPr eaLnBrk="1" fontAlgn="auto" latinLnBrk="0" hangingPunct="1"/>
          <a:r>
            <a:rPr lang="hu-HU" sz="1100" i="1" baseline="0">
              <a:solidFill>
                <a:schemeClr val="dk1"/>
              </a:solidFill>
              <a:effectLst/>
              <a:latin typeface="+mn-lt"/>
              <a:ea typeface="+mn-ea"/>
              <a:cs typeface="+mn-cs"/>
            </a:rPr>
            <a:t>- Dates and respective data should be inserted in a descending order into the input table.</a:t>
          </a:r>
        </a:p>
        <a:p>
          <a:pPr eaLnBrk="1" fontAlgn="auto" latinLnBrk="0" hangingPunct="1"/>
          <a:endParaRPr lang="en-US">
            <a:effectLst/>
          </a:endParaRPr>
        </a:p>
        <a:p>
          <a:r>
            <a:rPr lang="hu-HU" sz="1100" i="1" baseline="0">
              <a:solidFill>
                <a:schemeClr val="dk1"/>
              </a:solidFill>
              <a:effectLst/>
              <a:latin typeface="+mn-lt"/>
              <a:ea typeface="+mn-ea"/>
              <a:cs typeface="+mn-cs"/>
            </a:rPr>
            <a:t>- By adding the final margin for the prior day to which the current calculation is executed, the calculator can apply the maximum decrease rule.</a:t>
          </a:r>
        </a:p>
        <a:p>
          <a:endParaRPr lang="en-US">
            <a:effectLst/>
          </a:endParaRPr>
        </a:p>
        <a:p>
          <a:r>
            <a:rPr lang="hu-HU" sz="1100" i="1" baseline="0">
              <a:solidFill>
                <a:schemeClr val="dk1"/>
              </a:solidFill>
              <a:effectLst/>
              <a:latin typeface="+mn-lt"/>
              <a:ea typeface="+mn-ea"/>
              <a:cs typeface="+mn-cs"/>
            </a:rPr>
            <a:t>- The PROmargin (Control panel/G9) may slightly differ from the actual margin value calculated by KELER CCP as this calculator does not take into account the rounding methodology incorported in KELER CCP's margining process.</a:t>
          </a:r>
          <a:br>
            <a:rPr lang="hu-HU" sz="1100" i="1" baseline="0">
              <a:solidFill>
                <a:schemeClr val="dk1"/>
              </a:solidFill>
              <a:effectLst/>
              <a:latin typeface="+mn-lt"/>
              <a:ea typeface="+mn-ea"/>
              <a:cs typeface="+mn-cs"/>
            </a:rPr>
          </a:br>
          <a:r>
            <a:rPr lang="hu-HU" sz="1100" i="1" baseline="0">
              <a:solidFill>
                <a:schemeClr val="dk1"/>
              </a:solidFill>
              <a:effectLst/>
              <a:latin typeface="+mn-lt"/>
              <a:ea typeface="+mn-ea"/>
              <a:cs typeface="+mn-cs"/>
            </a:rPr>
            <a:t>(More information about rounding methodology: KELER CCP Announcement - BalancingClearing-and-TradingPlatform)</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comments" Target="../comments1.xml" /><Relationship Id="rId2" Type="http://schemas.openxmlformats.org/officeDocument/2006/relationships/vmlDrawing" Target="../drawings/vmlDrawing1.vml" /><Relationship Id="rId3" Type="http://schemas.openxmlformats.org/officeDocument/2006/relationships/drawing" Target="../drawings/drawing1.xml" /><Relationship Id="rId4"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H1963"/>
  <sheetViews>
    <sheetView tabSelected="1" zoomScale="115" zoomScaleNormal="115" workbookViewId="0" topLeftCell="A1">
      <selection pane="topLeft" activeCell="I34" sqref="I34"/>
    </sheetView>
  </sheetViews>
  <sheetFormatPr defaultColWidth="24.42578125" defaultRowHeight="15"/>
  <cols>
    <col min="1" max="1" width="13.7142857142857" style="23" customWidth="1"/>
    <col min="2" max="2" width="24.4285714285714" style="24"/>
    <col min="3" max="3" width="29.5714285714286" style="24" customWidth="1"/>
    <col min="4" max="4" width="24.4285714285714" style="24"/>
    <col min="5" max="5" width="20.2857142857143" style="24" customWidth="1"/>
    <col min="6" max="6" width="40.7142857142857" style="23" customWidth="1"/>
    <col min="7" max="7" width="27.2857142857143" style="23" customWidth="1"/>
    <col min="8" max="8" width="16.2857142857143" style="23" customWidth="1"/>
    <col min="9" max="16384" width="24.4285714285714" style="23"/>
  </cols>
  <sheetData>
    <row r="1" spans="1:8" ht="15.75" thickBot="1">
      <c r="A1" s="11"/>
      <c r="B1" s="17"/>
      <c r="C1" s="17"/>
      <c r="D1" s="25"/>
      <c r="E1" s="17"/>
      <c r="F1" s="17"/>
      <c r="G1" s="17"/>
      <c r="H1" s="18"/>
    </row>
    <row r="2" spans="1:8" ht="17.25" customHeight="1" thickBot="1">
      <c r="A2" s="12"/>
      <c r="B2" s="71" t="s">
        <v>11</v>
      </c>
      <c r="C2" s="58" t="s">
        <v>5</v>
      </c>
      <c r="D2" s="29">
        <v>0.9875</v>
      </c>
      <c r="E2" s="14"/>
      <c r="F2" s="46" t="s">
        <v>23</v>
      </c>
      <c r="G2" s="43">
        <f>A15+1</f>
        <v>45323</v>
      </c>
      <c r="H2" s="19"/>
    </row>
    <row r="3" spans="1:8" ht="17.25" customHeight="1" thickTop="1" thickBot="1">
      <c r="A3" s="12"/>
      <c r="B3" s="72"/>
      <c r="C3" s="59" t="s">
        <v>6</v>
      </c>
      <c r="D3" s="37">
        <v>50000</v>
      </c>
      <c r="E3" s="14"/>
      <c r="F3" s="46" t="s">
        <v>14</v>
      </c>
      <c r="G3" s="42">
        <f>'Background calculations'!B3*'Background calculations'!G6</f>
        <v>0</v>
      </c>
      <c r="H3" s="19"/>
    </row>
    <row r="4" spans="1:8" ht="17.25" customHeight="1" thickTop="1" thickBot="1">
      <c r="A4" s="12"/>
      <c r="B4" s="72"/>
      <c r="C4" s="59" t="s">
        <v>24</v>
      </c>
      <c r="D4" s="30">
        <v>0</v>
      </c>
      <c r="E4" s="14"/>
      <c r="F4" s="47" t="s">
        <v>10</v>
      </c>
      <c r="G4" s="20">
        <f>'Background calculations'!C2*'Control panel'!D4</f>
        <v>0</v>
      </c>
      <c r="H4" s="19"/>
    </row>
    <row r="5" spans="1:8" ht="16.5" customHeight="1">
      <c r="A5" s="12"/>
      <c r="B5" s="72"/>
      <c r="C5" s="59" t="s">
        <v>26</v>
      </c>
      <c r="D5" s="30">
        <v>0.20</v>
      </c>
      <c r="E5" s="14"/>
      <c r="F5" s="14"/>
      <c r="G5" s="41"/>
      <c r="H5" s="19"/>
    </row>
    <row r="6" spans="1:8" ht="17.25" customHeight="1" thickBot="1">
      <c r="A6" s="12"/>
      <c r="B6" s="72"/>
      <c r="C6" s="59" t="s">
        <v>8</v>
      </c>
      <c r="D6" s="30">
        <v>0.25</v>
      </c>
      <c r="E6" s="14"/>
      <c r="F6" s="14"/>
      <c r="G6" s="41"/>
      <c r="H6" s="19"/>
    </row>
    <row r="7" spans="1:8" ht="17.25" customHeight="1" thickBot="1">
      <c r="A7" s="12"/>
      <c r="B7" s="72"/>
      <c r="C7" s="59" t="s">
        <v>9</v>
      </c>
      <c r="D7" s="30">
        <v>0</v>
      </c>
      <c r="E7" s="14"/>
      <c r="F7" s="46" t="s">
        <v>15</v>
      </c>
      <c r="G7" s="21">
        <f>MAX(G3,G4,D3)</f>
        <v>50000</v>
      </c>
      <c r="H7" s="19"/>
    </row>
    <row r="8" spans="1:8" ht="17.25" customHeight="1" thickTop="1" thickBot="1">
      <c r="A8" s="12"/>
      <c r="B8" s="72"/>
      <c r="C8" s="59" t="s">
        <v>1</v>
      </c>
      <c r="D8" s="31" t="s">
        <v>20</v>
      </c>
      <c r="E8" s="14"/>
      <c r="F8" s="46" t="s">
        <v>16</v>
      </c>
      <c r="G8" s="22">
        <f>G7*(1+D7)</f>
        <v>50000</v>
      </c>
      <c r="H8" s="19"/>
    </row>
    <row r="9" spans="1:8" ht="18.75" customHeight="1" thickTop="1" thickBot="1">
      <c r="A9" s="12"/>
      <c r="B9" s="72"/>
      <c r="C9" s="59" t="s">
        <v>17</v>
      </c>
      <c r="D9" s="60">
        <v>0</v>
      </c>
      <c r="E9" s="14"/>
      <c r="F9" s="10" t="s">
        <v>37</v>
      </c>
      <c r="G9" s="45">
        <f>IF(ISNUMBER(D9),MAX(G8+(D6*G8),D9*(1-D5)),G8+(D6*G8))</f>
        <v>62500</v>
      </c>
      <c r="H9" s="19"/>
    </row>
    <row r="10" spans="1:8" ht="33.75" customHeight="1" thickBot="1">
      <c r="A10" s="12"/>
      <c r="B10" s="73"/>
      <c r="C10" s="61" t="s">
        <v>28</v>
      </c>
      <c r="D10" s="63">
        <v>36526</v>
      </c>
      <c r="E10" s="14"/>
      <c r="F10" s="14"/>
      <c r="G10" s="14"/>
      <c r="H10" s="19"/>
    </row>
    <row r="11" spans="1:8" ht="15.75" thickBot="1">
      <c r="A11" s="13"/>
      <c r="B11" s="15"/>
      <c r="C11" s="15"/>
      <c r="D11" s="15"/>
      <c r="E11" s="15"/>
      <c r="F11" s="15"/>
      <c r="G11" s="15"/>
      <c r="H11" s="16"/>
    </row>
    <row r="12" spans="1:5" ht="15.75" thickBot="1">
      <c r="A12" s="70" t="str">
        <f>IF((COUNTIF('Background calculations'!I:I,"Y"))&gt;504,"","Please input further historical data")</f>
        <v/>
      </c>
      <c r="B12" s="70"/>
      <c r="C12" s="70"/>
      <c r="D12" s="70"/>
      <c r="E12" s="70"/>
    </row>
    <row r="13" spans="1:5" ht="15.75" customHeight="1">
      <c r="A13" s="67" t="s">
        <v>18</v>
      </c>
      <c r="B13" s="68"/>
      <c r="C13" s="68"/>
      <c r="D13" s="68"/>
      <c r="E13" s="69"/>
    </row>
    <row r="14" spans="1:5" ht="30">
      <c r="A14" s="48" t="s">
        <v>0</v>
      </c>
      <c r="B14" s="49" t="s">
        <v>12</v>
      </c>
      <c r="C14" s="49" t="s">
        <v>13</v>
      </c>
      <c r="D14" s="49" t="s">
        <v>19</v>
      </c>
      <c r="E14" s="50" t="s">
        <v>36</v>
      </c>
    </row>
    <row r="15" spans="1:5" ht="15">
      <c r="A15" s="32">
        <v>45322</v>
      </c>
      <c r="B15" s="33"/>
      <c r="C15" s="33"/>
      <c r="D15" s="34">
        <v>27.06</v>
      </c>
      <c r="E15" s="35">
        <v>28.74</v>
      </c>
    </row>
    <row r="16" spans="1:5" ht="15">
      <c r="A16" s="32">
        <v>45321</v>
      </c>
      <c r="B16" s="33"/>
      <c r="C16" s="33"/>
      <c r="D16" s="34">
        <v>27.04</v>
      </c>
      <c r="E16" s="35">
        <v>28.72</v>
      </c>
    </row>
    <row r="17" spans="1:5" ht="15">
      <c r="A17" s="32">
        <v>45320</v>
      </c>
      <c r="B17" s="33"/>
      <c r="C17" s="33"/>
      <c r="D17" s="34">
        <v>25.86</v>
      </c>
      <c r="E17" s="35">
        <v>27.46</v>
      </c>
    </row>
    <row r="18" spans="1:5" ht="15">
      <c r="A18" s="32">
        <v>45319</v>
      </c>
      <c r="B18" s="33"/>
      <c r="C18" s="33"/>
      <c r="D18" s="34">
        <v>25.72</v>
      </c>
      <c r="E18" s="35">
        <v>27.32</v>
      </c>
    </row>
    <row r="19" spans="1:5" ht="15">
      <c r="A19" s="32">
        <v>45318</v>
      </c>
      <c r="B19" s="33"/>
      <c r="C19" s="33"/>
      <c r="D19" s="34">
        <v>23</v>
      </c>
      <c r="E19" s="35">
        <v>27.08</v>
      </c>
    </row>
    <row r="20" spans="1:5" ht="15">
      <c r="A20" s="32">
        <v>45317</v>
      </c>
      <c r="B20" s="33"/>
      <c r="C20" s="33"/>
      <c r="D20" s="34">
        <v>23.01</v>
      </c>
      <c r="E20" s="35">
        <v>27.79</v>
      </c>
    </row>
    <row r="21" spans="1:5" ht="15">
      <c r="A21" s="32">
        <v>45316</v>
      </c>
      <c r="B21" s="33"/>
      <c r="C21" s="33"/>
      <c r="D21" s="34">
        <v>26.04</v>
      </c>
      <c r="E21" s="35">
        <v>27.66</v>
      </c>
    </row>
    <row r="22" spans="1:5" ht="15">
      <c r="A22" s="32">
        <v>45315</v>
      </c>
      <c r="B22" s="33"/>
      <c r="C22" s="33"/>
      <c r="D22" s="34">
        <v>25.55</v>
      </c>
      <c r="E22" s="35">
        <v>27.69</v>
      </c>
    </row>
    <row r="23" spans="1:5" ht="15">
      <c r="A23" s="32">
        <v>45314</v>
      </c>
      <c r="B23" s="33"/>
      <c r="C23" s="33"/>
      <c r="D23" s="34">
        <v>25.49</v>
      </c>
      <c r="E23" s="35">
        <v>27.07</v>
      </c>
    </row>
    <row r="24" spans="1:5" ht="15">
      <c r="A24" s="32">
        <v>45313</v>
      </c>
      <c r="B24" s="33"/>
      <c r="C24" s="33"/>
      <c r="D24" s="34">
        <v>26.73</v>
      </c>
      <c r="E24" s="35">
        <v>28.39</v>
      </c>
    </row>
    <row r="25" spans="1:5" ht="15">
      <c r="A25" s="32">
        <v>45312</v>
      </c>
      <c r="B25" s="33"/>
      <c r="C25" s="33"/>
      <c r="D25" s="34">
        <v>26.72</v>
      </c>
      <c r="E25" s="35">
        <v>28.38</v>
      </c>
    </row>
    <row r="26" spans="1:5" ht="15">
      <c r="A26" s="32">
        <v>45311</v>
      </c>
      <c r="B26" s="33"/>
      <c r="C26" s="33"/>
      <c r="D26" s="34">
        <v>24.21</v>
      </c>
      <c r="E26" s="35">
        <v>28.25</v>
      </c>
    </row>
    <row r="27" spans="1:5" ht="15">
      <c r="A27" s="32">
        <v>45310</v>
      </c>
      <c r="B27" s="33"/>
      <c r="C27" s="33"/>
      <c r="D27" s="34">
        <v>26.53</v>
      </c>
      <c r="E27" s="35">
        <v>28.17</v>
      </c>
    </row>
    <row r="28" spans="1:5" ht="15">
      <c r="A28" s="32">
        <v>45309</v>
      </c>
      <c r="B28" s="33"/>
      <c r="C28" s="33"/>
      <c r="D28" s="34">
        <v>26.75</v>
      </c>
      <c r="E28" s="35">
        <v>28.41</v>
      </c>
    </row>
    <row r="29" spans="1:5" ht="15">
      <c r="A29" s="32">
        <v>45308</v>
      </c>
      <c r="B29" s="33"/>
      <c r="C29" s="33"/>
      <c r="D29" s="34">
        <v>28.38</v>
      </c>
      <c r="E29" s="35">
        <v>30.14</v>
      </c>
    </row>
    <row r="30" spans="1:5" ht="15">
      <c r="A30" s="32">
        <v>45307</v>
      </c>
      <c r="B30" s="33"/>
      <c r="C30" s="33"/>
      <c r="D30" s="34">
        <v>28.77</v>
      </c>
      <c r="E30" s="35">
        <v>30.55</v>
      </c>
    </row>
    <row r="31" spans="1:5" ht="15">
      <c r="A31" s="32">
        <v>45306</v>
      </c>
      <c r="B31" s="33"/>
      <c r="C31" s="33"/>
      <c r="D31" s="34">
        <v>27.08</v>
      </c>
      <c r="E31" s="35">
        <v>31.08</v>
      </c>
    </row>
    <row r="32" spans="1:5" ht="15">
      <c r="A32" s="32">
        <v>45305</v>
      </c>
      <c r="B32" s="33"/>
      <c r="C32" s="33"/>
      <c r="D32" s="34">
        <v>29.35</v>
      </c>
      <c r="E32" s="35">
        <v>31.17</v>
      </c>
    </row>
    <row r="33" spans="1:5" ht="15">
      <c r="A33" s="32">
        <v>45304</v>
      </c>
      <c r="B33" s="33"/>
      <c r="C33" s="33"/>
      <c r="D33" s="34">
        <v>29.35</v>
      </c>
      <c r="E33" s="35">
        <v>31.17</v>
      </c>
    </row>
    <row r="34" spans="1:5" ht="15">
      <c r="A34" s="32">
        <v>45303</v>
      </c>
      <c r="B34" s="33"/>
      <c r="C34" s="33"/>
      <c r="D34" s="34">
        <v>28.30</v>
      </c>
      <c r="E34" s="35">
        <v>30.97</v>
      </c>
    </row>
    <row r="35" spans="1:5" ht="15">
      <c r="A35" s="32">
        <v>45302</v>
      </c>
      <c r="B35" s="33"/>
      <c r="C35" s="33"/>
      <c r="D35" s="34">
        <v>29.22</v>
      </c>
      <c r="E35" s="35">
        <v>31.02</v>
      </c>
    </row>
    <row r="36" spans="1:5" ht="15">
      <c r="A36" s="32">
        <v>45301</v>
      </c>
      <c r="B36" s="33"/>
      <c r="C36" s="33"/>
      <c r="D36" s="34">
        <v>29.49</v>
      </c>
      <c r="E36" s="35">
        <v>31.31</v>
      </c>
    </row>
    <row r="37" spans="1:5" ht="15">
      <c r="A37" s="32">
        <v>45300</v>
      </c>
      <c r="B37" s="33"/>
      <c r="C37" s="33"/>
      <c r="D37" s="34">
        <v>30.07</v>
      </c>
      <c r="E37" s="35">
        <v>31.93</v>
      </c>
    </row>
    <row r="38" spans="1:7" ht="15">
      <c r="A38" s="32">
        <v>45299</v>
      </c>
      <c r="B38" s="33"/>
      <c r="C38" s="33"/>
      <c r="D38" s="34">
        <v>31.04</v>
      </c>
      <c r="E38" s="35">
        <v>34</v>
      </c>
      <c r="G38" s="44"/>
    </row>
    <row r="39" spans="1:5" ht="15">
      <c r="A39" s="32">
        <v>45298</v>
      </c>
      <c r="B39" s="33"/>
      <c r="C39" s="33"/>
      <c r="D39" s="34">
        <v>30.66</v>
      </c>
      <c r="E39" s="35">
        <v>32.56</v>
      </c>
    </row>
    <row r="40" spans="1:5" ht="15">
      <c r="A40" s="32">
        <v>45297</v>
      </c>
      <c r="B40" s="33"/>
      <c r="C40" s="33"/>
      <c r="D40" s="34">
        <v>30.66</v>
      </c>
      <c r="E40" s="35">
        <v>32.56</v>
      </c>
    </row>
    <row r="41" spans="1:5" ht="15">
      <c r="A41" s="32">
        <v>45296</v>
      </c>
      <c r="B41" s="33"/>
      <c r="C41" s="33"/>
      <c r="D41" s="34">
        <v>30.64</v>
      </c>
      <c r="E41" s="35">
        <v>32.54</v>
      </c>
    </row>
    <row r="42" spans="1:5" ht="15">
      <c r="A42" s="32">
        <v>45295</v>
      </c>
      <c r="B42" s="33"/>
      <c r="C42" s="33"/>
      <c r="D42" s="34">
        <v>28.84</v>
      </c>
      <c r="E42" s="35">
        <v>30.62</v>
      </c>
    </row>
    <row r="43" spans="1:5" ht="15">
      <c r="A43" s="32">
        <v>45294</v>
      </c>
      <c r="B43" s="33"/>
      <c r="C43" s="33"/>
      <c r="D43" s="34">
        <v>27.99</v>
      </c>
      <c r="E43" s="35">
        <v>29.73</v>
      </c>
    </row>
    <row r="44" spans="1:5" ht="15">
      <c r="A44" s="32">
        <v>45293</v>
      </c>
      <c r="B44" s="33"/>
      <c r="C44" s="33"/>
      <c r="D44" s="34">
        <v>29.21</v>
      </c>
      <c r="E44" s="35">
        <v>31.01</v>
      </c>
    </row>
    <row r="45" spans="1:5" ht="15">
      <c r="A45" s="32">
        <v>45292</v>
      </c>
      <c r="B45" s="33"/>
      <c r="C45" s="33"/>
      <c r="D45" s="34">
        <v>26.31</v>
      </c>
      <c r="E45" s="35">
        <v>31.14</v>
      </c>
    </row>
    <row r="46" spans="1:5" ht="15">
      <c r="A46" s="32">
        <v>45291</v>
      </c>
      <c r="B46" s="33"/>
      <c r="C46" s="33"/>
      <c r="D46" s="34">
        <v>29.75</v>
      </c>
      <c r="E46" s="35">
        <v>31.59</v>
      </c>
    </row>
    <row r="47" spans="1:5" ht="15">
      <c r="A47" s="32">
        <v>45290</v>
      </c>
      <c r="B47" s="33"/>
      <c r="C47" s="33"/>
      <c r="D47" s="34">
        <v>26.46</v>
      </c>
      <c r="E47" s="35">
        <v>31.51</v>
      </c>
    </row>
    <row r="48" spans="1:5" ht="15">
      <c r="A48" s="32">
        <v>45289</v>
      </c>
      <c r="B48" s="33"/>
      <c r="C48" s="33"/>
      <c r="D48" s="34">
        <v>29.93</v>
      </c>
      <c r="E48" s="35">
        <v>31.79</v>
      </c>
    </row>
    <row r="49" spans="1:5" ht="15">
      <c r="A49" s="32">
        <v>45288</v>
      </c>
      <c r="B49" s="33"/>
      <c r="C49" s="33"/>
      <c r="D49" s="34">
        <v>31.81</v>
      </c>
      <c r="E49" s="35">
        <v>33.770000000000003</v>
      </c>
    </row>
    <row r="50" spans="1:5" ht="15">
      <c r="A50" s="32">
        <v>45287</v>
      </c>
      <c r="B50" s="33"/>
      <c r="C50" s="33"/>
      <c r="D50" s="34">
        <v>29.87</v>
      </c>
      <c r="E50" s="35">
        <v>31.71</v>
      </c>
    </row>
    <row r="51" spans="1:5" ht="15">
      <c r="A51" s="32">
        <v>45286</v>
      </c>
      <c r="B51" s="33"/>
      <c r="C51" s="33"/>
      <c r="D51" s="34">
        <v>29.77</v>
      </c>
      <c r="E51" s="35">
        <v>31.61</v>
      </c>
    </row>
    <row r="52" spans="1:5" ht="15">
      <c r="A52" s="32">
        <v>45285</v>
      </c>
      <c r="B52" s="33"/>
      <c r="C52" s="33"/>
      <c r="D52" s="34">
        <v>28.20</v>
      </c>
      <c r="E52" s="35">
        <v>31.50</v>
      </c>
    </row>
    <row r="53" spans="1:5" ht="15">
      <c r="A53" s="32">
        <v>45284</v>
      </c>
      <c r="B53" s="33"/>
      <c r="C53" s="33"/>
      <c r="D53" s="34">
        <v>29.78</v>
      </c>
      <c r="E53" s="35">
        <v>31.62</v>
      </c>
    </row>
    <row r="54" spans="1:5" ht="15">
      <c r="A54" s="32">
        <v>45283</v>
      </c>
      <c r="B54" s="33"/>
      <c r="C54" s="33"/>
      <c r="D54" s="34">
        <v>29.78</v>
      </c>
      <c r="E54" s="35">
        <v>31.62</v>
      </c>
    </row>
    <row r="55" spans="1:5" ht="15">
      <c r="A55" s="32">
        <v>45282</v>
      </c>
      <c r="B55" s="33"/>
      <c r="C55" s="33"/>
      <c r="D55" s="34">
        <v>28.50</v>
      </c>
      <c r="E55" s="35">
        <v>33.950000000000003</v>
      </c>
    </row>
    <row r="56" spans="1:5" ht="15">
      <c r="A56" s="32">
        <v>45281</v>
      </c>
      <c r="B56" s="33"/>
      <c r="C56" s="33"/>
      <c r="D56" s="34">
        <v>32.409999999999997</v>
      </c>
      <c r="E56" s="35">
        <v>34.409999999999997</v>
      </c>
    </row>
    <row r="57" spans="1:5" ht="15">
      <c r="A57" s="32">
        <v>45280</v>
      </c>
      <c r="B57" s="33"/>
      <c r="C57" s="33"/>
      <c r="D57" s="34">
        <v>31.88</v>
      </c>
      <c r="E57" s="35">
        <v>33.86</v>
      </c>
    </row>
    <row r="58" spans="1:5" ht="15">
      <c r="A58" s="32">
        <v>45279</v>
      </c>
      <c r="B58" s="33"/>
      <c r="C58" s="33"/>
      <c r="D58" s="34">
        <v>31.51</v>
      </c>
      <c r="E58" s="35">
        <v>34</v>
      </c>
    </row>
    <row r="59" spans="1:5" ht="15">
      <c r="A59" s="32">
        <v>45278</v>
      </c>
      <c r="B59" s="33"/>
      <c r="C59" s="33"/>
      <c r="D59" s="34">
        <v>30.65</v>
      </c>
      <c r="E59" s="35">
        <v>32.549999999999997</v>
      </c>
    </row>
    <row r="60" spans="1:5" ht="15">
      <c r="A60" s="32">
        <v>45277</v>
      </c>
      <c r="B60" s="33"/>
      <c r="C60" s="33"/>
      <c r="D60" s="34">
        <v>30.50</v>
      </c>
      <c r="E60" s="35">
        <v>32.380000000000003</v>
      </c>
    </row>
    <row r="61" spans="1:5" ht="15">
      <c r="A61" s="32">
        <v>45276</v>
      </c>
      <c r="B61" s="33"/>
      <c r="C61" s="33"/>
      <c r="D61" s="34">
        <v>30.49</v>
      </c>
      <c r="E61" s="35">
        <v>32.369999999999997</v>
      </c>
    </row>
    <row r="62" spans="1:5" ht="15">
      <c r="A62" s="32">
        <v>45275</v>
      </c>
      <c r="B62" s="33"/>
      <c r="C62" s="33"/>
      <c r="D62" s="34">
        <v>32.89</v>
      </c>
      <c r="E62" s="35">
        <v>34.93</v>
      </c>
    </row>
    <row r="63" spans="1:5" ht="15">
      <c r="A63" s="32">
        <v>45274</v>
      </c>
      <c r="B63" s="33"/>
      <c r="C63" s="33"/>
      <c r="D63" s="34">
        <v>31.80</v>
      </c>
      <c r="E63" s="35">
        <v>35.18</v>
      </c>
    </row>
    <row r="64" spans="1:5" ht="15">
      <c r="A64" s="32">
        <v>45273</v>
      </c>
      <c r="B64" s="33"/>
      <c r="C64" s="33"/>
      <c r="D64" s="34">
        <v>33.46</v>
      </c>
      <c r="E64" s="35">
        <v>35.520000000000003</v>
      </c>
    </row>
    <row r="65" spans="1:5" ht="15">
      <c r="A65" s="32">
        <v>45272</v>
      </c>
      <c r="B65" s="33"/>
      <c r="C65" s="33"/>
      <c r="D65" s="34">
        <v>34.15</v>
      </c>
      <c r="E65" s="35">
        <v>36.270000000000003</v>
      </c>
    </row>
    <row r="66" spans="1:5" ht="15">
      <c r="A66" s="32">
        <v>45271</v>
      </c>
      <c r="B66" s="33"/>
      <c r="C66" s="33"/>
      <c r="D66" s="34">
        <v>35.83</v>
      </c>
      <c r="E66" s="35">
        <v>38.049999999999997</v>
      </c>
    </row>
    <row r="67" spans="1:5" ht="15">
      <c r="A67" s="32">
        <v>45270</v>
      </c>
      <c r="B67" s="33"/>
      <c r="C67" s="33"/>
      <c r="D67" s="34">
        <v>35.86</v>
      </c>
      <c r="E67" s="35">
        <v>38.08</v>
      </c>
    </row>
    <row r="68" spans="1:5" ht="15">
      <c r="A68" s="32">
        <v>45269</v>
      </c>
      <c r="B68" s="33"/>
      <c r="C68" s="33"/>
      <c r="D68" s="34">
        <v>35.86</v>
      </c>
      <c r="E68" s="35">
        <v>38.08</v>
      </c>
    </row>
    <row r="69" spans="1:5" ht="15">
      <c r="A69" s="32">
        <v>45268</v>
      </c>
      <c r="B69" s="33"/>
      <c r="C69" s="33"/>
      <c r="D69" s="34">
        <v>34</v>
      </c>
      <c r="E69" s="35">
        <v>37.700000000000003</v>
      </c>
    </row>
    <row r="70" spans="1:5" ht="15">
      <c r="A70" s="32">
        <v>45267</v>
      </c>
      <c r="B70" s="33"/>
      <c r="C70" s="33"/>
      <c r="D70" s="34">
        <v>36.39</v>
      </c>
      <c r="E70" s="35">
        <v>38.65</v>
      </c>
    </row>
    <row r="71" spans="1:5" ht="15">
      <c r="A71" s="32">
        <v>45266</v>
      </c>
      <c r="B71" s="33"/>
      <c r="C71" s="33"/>
      <c r="D71" s="34">
        <v>37.51</v>
      </c>
      <c r="E71" s="35">
        <v>39.83</v>
      </c>
    </row>
    <row r="72" spans="1:5" ht="15">
      <c r="A72" s="32">
        <v>45265</v>
      </c>
      <c r="B72" s="33"/>
      <c r="C72" s="33"/>
      <c r="D72" s="34">
        <v>38.93</v>
      </c>
      <c r="E72" s="35">
        <v>41.33</v>
      </c>
    </row>
    <row r="73" spans="1:5" ht="15">
      <c r="A73" s="32">
        <v>45264</v>
      </c>
      <c r="B73" s="33"/>
      <c r="C73" s="33"/>
      <c r="D73" s="34">
        <v>38.49</v>
      </c>
      <c r="E73" s="35">
        <v>40.869999999999997</v>
      </c>
    </row>
    <row r="74" spans="1:5" ht="15">
      <c r="A74" s="32">
        <v>45263</v>
      </c>
      <c r="B74" s="33"/>
      <c r="C74" s="33"/>
      <c r="D74" s="34">
        <v>38.32</v>
      </c>
      <c r="E74" s="35">
        <v>40.69</v>
      </c>
    </row>
    <row r="75" spans="1:5" ht="15">
      <c r="A75" s="32">
        <v>45262</v>
      </c>
      <c r="B75" s="33"/>
      <c r="C75" s="33"/>
      <c r="D75" s="34">
        <v>38.299999999999997</v>
      </c>
      <c r="E75" s="35">
        <v>40.659999999999997</v>
      </c>
    </row>
    <row r="76" spans="1:5" ht="15">
      <c r="A76" s="32">
        <v>45261</v>
      </c>
      <c r="B76" s="33"/>
      <c r="C76" s="33"/>
      <c r="D76" s="34">
        <v>38.57</v>
      </c>
      <c r="E76" s="35">
        <v>40.950000000000003</v>
      </c>
    </row>
    <row r="77" spans="1:5" ht="15">
      <c r="A77" s="32">
        <v>45260</v>
      </c>
      <c r="B77" s="33"/>
      <c r="C77" s="33"/>
      <c r="D77" s="34">
        <v>40.71</v>
      </c>
      <c r="E77" s="35">
        <v>43.23</v>
      </c>
    </row>
    <row r="78" spans="1:5" ht="15">
      <c r="A78" s="32">
        <v>45259</v>
      </c>
      <c r="B78" s="33"/>
      <c r="C78" s="33"/>
      <c r="D78" s="34">
        <v>40.619999999999997</v>
      </c>
      <c r="E78" s="35">
        <v>43.14</v>
      </c>
    </row>
    <row r="79" spans="1:5" ht="15">
      <c r="A79" s="32">
        <v>45258</v>
      </c>
      <c r="B79" s="33"/>
      <c r="C79" s="33"/>
      <c r="D79" s="34">
        <v>42.35</v>
      </c>
      <c r="E79" s="35">
        <v>44.97</v>
      </c>
    </row>
    <row r="80" spans="1:5" ht="15">
      <c r="A80" s="32">
        <v>45257</v>
      </c>
      <c r="B80" s="33"/>
      <c r="C80" s="33"/>
      <c r="D80" s="34">
        <v>43.48</v>
      </c>
      <c r="E80" s="35">
        <v>46.16</v>
      </c>
    </row>
    <row r="81" spans="1:5" ht="15">
      <c r="A81" s="32">
        <v>45256</v>
      </c>
      <c r="B81" s="33"/>
      <c r="C81" s="33"/>
      <c r="D81" s="34">
        <v>43.41</v>
      </c>
      <c r="E81" s="35">
        <v>46.09</v>
      </c>
    </row>
    <row r="82" spans="1:5" ht="15">
      <c r="A82" s="32">
        <v>45255</v>
      </c>
      <c r="B82" s="33"/>
      <c r="C82" s="33"/>
      <c r="D82" s="34">
        <v>42.60</v>
      </c>
      <c r="E82" s="35">
        <v>46.05</v>
      </c>
    </row>
    <row r="83" spans="1:5" ht="15">
      <c r="A83" s="32">
        <v>45254</v>
      </c>
      <c r="B83" s="33"/>
      <c r="C83" s="33"/>
      <c r="D83" s="34">
        <v>42.80</v>
      </c>
      <c r="E83" s="35">
        <v>45.44</v>
      </c>
    </row>
    <row r="84" spans="1:5" ht="15">
      <c r="A84" s="32">
        <v>45253</v>
      </c>
      <c r="B84" s="33"/>
      <c r="C84" s="33"/>
      <c r="D84" s="34">
        <v>42.40</v>
      </c>
      <c r="E84" s="35">
        <v>45.02</v>
      </c>
    </row>
    <row r="85" spans="1:5" ht="15">
      <c r="A85" s="32">
        <v>45252</v>
      </c>
      <c r="B85" s="33"/>
      <c r="C85" s="33"/>
      <c r="D85" s="34">
        <v>40</v>
      </c>
      <c r="E85" s="35">
        <v>45.33</v>
      </c>
    </row>
    <row r="86" spans="1:5" ht="15">
      <c r="A86" s="32">
        <v>45251</v>
      </c>
      <c r="B86" s="33"/>
      <c r="C86" s="33"/>
      <c r="D86" s="34">
        <v>43.81</v>
      </c>
      <c r="E86" s="35">
        <v>46.53</v>
      </c>
    </row>
    <row r="87" spans="1:5" ht="15">
      <c r="A87" s="32">
        <v>45250</v>
      </c>
      <c r="B87" s="33"/>
      <c r="C87" s="33"/>
      <c r="D87" s="34">
        <v>43.07</v>
      </c>
      <c r="E87" s="35">
        <v>45.73</v>
      </c>
    </row>
    <row r="88" spans="1:5" ht="15">
      <c r="A88" s="32">
        <v>45249</v>
      </c>
      <c r="B88" s="33"/>
      <c r="C88" s="33"/>
      <c r="D88" s="34">
        <v>42.44</v>
      </c>
      <c r="E88" s="35">
        <v>45.06</v>
      </c>
    </row>
    <row r="89" spans="1:5" ht="15">
      <c r="A89" s="32">
        <v>45248</v>
      </c>
      <c r="B89" s="33"/>
      <c r="C89" s="33"/>
      <c r="D89" s="34">
        <v>42.46</v>
      </c>
      <c r="E89" s="35">
        <v>45.08</v>
      </c>
    </row>
    <row r="90" spans="1:5" ht="15">
      <c r="A90" s="32">
        <v>45247</v>
      </c>
      <c r="B90" s="33"/>
      <c r="C90" s="33"/>
      <c r="D90" s="34">
        <v>44.41</v>
      </c>
      <c r="E90" s="35">
        <v>47.15</v>
      </c>
    </row>
    <row r="91" spans="1:5" ht="15">
      <c r="A91" s="32">
        <v>45246</v>
      </c>
      <c r="B91" s="33"/>
      <c r="C91" s="33"/>
      <c r="D91" s="34">
        <v>44.78</v>
      </c>
      <c r="E91" s="35">
        <v>47.54</v>
      </c>
    </row>
    <row r="92" spans="1:5" ht="15">
      <c r="A92" s="32">
        <v>45245</v>
      </c>
      <c r="B92" s="33"/>
      <c r="C92" s="33"/>
      <c r="D92" s="34">
        <v>41.81</v>
      </c>
      <c r="E92" s="35">
        <v>44.39</v>
      </c>
    </row>
    <row r="93" spans="1:5" ht="15">
      <c r="A93" s="32">
        <v>45244</v>
      </c>
      <c r="B93" s="33"/>
      <c r="C93" s="33"/>
      <c r="D93" s="34">
        <v>40.28</v>
      </c>
      <c r="E93" s="35">
        <v>42.78</v>
      </c>
    </row>
    <row r="94" spans="1:5" ht="15">
      <c r="A94" s="32">
        <v>45243</v>
      </c>
      <c r="B94" s="33"/>
      <c r="C94" s="33"/>
      <c r="D94" s="34">
        <v>39.60</v>
      </c>
      <c r="E94" s="35">
        <v>42.04</v>
      </c>
    </row>
    <row r="95" spans="1:5" ht="15">
      <c r="A95" s="32">
        <v>45242</v>
      </c>
      <c r="B95" s="33"/>
      <c r="C95" s="33"/>
      <c r="D95" s="34">
        <v>38.380000000000003</v>
      </c>
      <c r="E95" s="35">
        <v>40.76</v>
      </c>
    </row>
    <row r="96" spans="1:5" ht="15">
      <c r="A96" s="32">
        <v>45241</v>
      </c>
      <c r="B96" s="33"/>
      <c r="C96" s="33"/>
      <c r="D96" s="34">
        <v>38.35</v>
      </c>
      <c r="E96" s="35">
        <v>40.729999999999997</v>
      </c>
    </row>
    <row r="97" spans="1:5" ht="15">
      <c r="A97" s="32">
        <v>45240</v>
      </c>
      <c r="B97" s="33"/>
      <c r="C97" s="33"/>
      <c r="D97" s="34">
        <v>40.96</v>
      </c>
      <c r="E97" s="35">
        <v>43.50</v>
      </c>
    </row>
    <row r="98" spans="1:5" ht="15">
      <c r="A98" s="32">
        <v>45239</v>
      </c>
      <c r="B98" s="33"/>
      <c r="C98" s="33"/>
      <c r="D98" s="34">
        <v>40.75</v>
      </c>
      <c r="E98" s="35">
        <v>43.27</v>
      </c>
    </row>
    <row r="99" spans="1:5" ht="15">
      <c r="A99" s="32">
        <v>45238</v>
      </c>
      <c r="B99" s="33"/>
      <c r="C99" s="33"/>
      <c r="D99" s="34">
        <v>35</v>
      </c>
      <c r="E99" s="35">
        <v>41.84</v>
      </c>
    </row>
    <row r="100" spans="1:5" ht="15">
      <c r="A100" s="32">
        <v>45237</v>
      </c>
      <c r="B100" s="33"/>
      <c r="C100" s="33"/>
      <c r="D100" s="34">
        <v>40.06</v>
      </c>
      <c r="E100" s="35">
        <v>42.54</v>
      </c>
    </row>
    <row r="101" spans="1:5" ht="15">
      <c r="A101" s="32">
        <v>45236</v>
      </c>
      <c r="B101" s="33"/>
      <c r="C101" s="33"/>
      <c r="D101" s="34">
        <v>40.44</v>
      </c>
      <c r="E101" s="35">
        <v>44</v>
      </c>
    </row>
    <row r="102" spans="1:5" ht="15">
      <c r="A102" s="32">
        <v>45235</v>
      </c>
      <c r="B102" s="33"/>
      <c r="C102" s="33"/>
      <c r="D102" s="34">
        <v>39.049999999999997</v>
      </c>
      <c r="E102" s="35">
        <v>47.10</v>
      </c>
    </row>
    <row r="103" spans="1:5" ht="15">
      <c r="A103" s="32">
        <v>45234</v>
      </c>
      <c r="B103" s="33"/>
      <c r="C103" s="33"/>
      <c r="D103" s="34">
        <v>38.46</v>
      </c>
      <c r="E103" s="35">
        <v>40.840000000000003</v>
      </c>
    </row>
    <row r="104" spans="1:5" ht="15">
      <c r="A104" s="32">
        <v>45233</v>
      </c>
      <c r="B104" s="33"/>
      <c r="C104" s="33"/>
      <c r="D104" s="34">
        <v>35.69</v>
      </c>
      <c r="E104" s="35">
        <v>37.89</v>
      </c>
    </row>
    <row r="105" spans="1:5" ht="15">
      <c r="A105" s="32">
        <v>45232</v>
      </c>
      <c r="B105" s="33"/>
      <c r="C105" s="33"/>
      <c r="D105" s="34">
        <v>36</v>
      </c>
      <c r="E105" s="35">
        <v>40.04</v>
      </c>
    </row>
    <row r="106" spans="1:5" ht="15">
      <c r="A106" s="32">
        <v>45231</v>
      </c>
      <c r="B106" s="33"/>
      <c r="C106" s="33"/>
      <c r="D106" s="34">
        <v>34</v>
      </c>
      <c r="E106" s="35">
        <v>41.28</v>
      </c>
    </row>
    <row r="107" spans="1:5" ht="15">
      <c r="A107" s="32">
        <v>45230</v>
      </c>
      <c r="B107" s="33"/>
      <c r="C107" s="33"/>
      <c r="D107" s="34">
        <v>45.73</v>
      </c>
      <c r="E107" s="35">
        <v>48.55</v>
      </c>
    </row>
    <row r="108" spans="1:5" ht="15">
      <c r="A108" s="32">
        <v>45229</v>
      </c>
      <c r="B108" s="33"/>
      <c r="C108" s="33"/>
      <c r="D108" s="34">
        <v>44.51</v>
      </c>
      <c r="E108" s="35">
        <v>47.27</v>
      </c>
    </row>
    <row r="109" spans="1:5" ht="15">
      <c r="A109" s="32">
        <v>45228</v>
      </c>
      <c r="B109" s="33"/>
      <c r="C109" s="33"/>
      <c r="D109" s="34">
        <v>44.30</v>
      </c>
      <c r="E109" s="35">
        <v>50.80</v>
      </c>
    </row>
    <row r="110" spans="1:5" ht="15">
      <c r="A110" s="32">
        <v>45227</v>
      </c>
      <c r="B110" s="33"/>
      <c r="C110" s="33"/>
      <c r="D110" s="34">
        <v>43.91</v>
      </c>
      <c r="E110" s="35">
        <v>49.80</v>
      </c>
    </row>
    <row r="111" spans="1:5" ht="15">
      <c r="A111" s="32">
        <v>45226</v>
      </c>
      <c r="B111" s="33"/>
      <c r="C111" s="33"/>
      <c r="D111" s="34">
        <v>45.06</v>
      </c>
      <c r="E111" s="35">
        <v>47.84</v>
      </c>
    </row>
    <row r="112" spans="1:5" ht="15">
      <c r="A112" s="32">
        <v>45225</v>
      </c>
      <c r="B112" s="33"/>
      <c r="C112" s="33"/>
      <c r="D112" s="34">
        <v>45.86</v>
      </c>
      <c r="E112" s="35">
        <v>48.70</v>
      </c>
    </row>
    <row r="113" spans="1:5" ht="15">
      <c r="A113" s="32">
        <v>45224</v>
      </c>
      <c r="B113" s="33"/>
      <c r="C113" s="33"/>
      <c r="D113" s="34">
        <v>46</v>
      </c>
      <c r="E113" s="35">
        <v>49.10</v>
      </c>
    </row>
    <row r="114" spans="1:5" ht="15">
      <c r="A114" s="32">
        <v>45223</v>
      </c>
      <c r="B114" s="33"/>
      <c r="C114" s="33"/>
      <c r="D114" s="34">
        <v>44.76</v>
      </c>
      <c r="E114" s="35">
        <v>47.52</v>
      </c>
    </row>
    <row r="115" spans="1:5" ht="15">
      <c r="A115" s="32">
        <v>45222</v>
      </c>
      <c r="B115" s="33"/>
      <c r="C115" s="33"/>
      <c r="D115" s="34">
        <v>43.82</v>
      </c>
      <c r="E115" s="35">
        <v>46.54</v>
      </c>
    </row>
    <row r="116" spans="1:5" ht="15">
      <c r="A116" s="32">
        <v>45221</v>
      </c>
      <c r="B116" s="33"/>
      <c r="C116" s="33"/>
      <c r="D116" s="34">
        <v>43.69</v>
      </c>
      <c r="E116" s="35">
        <v>46.39</v>
      </c>
    </row>
    <row r="117" spans="1:5" ht="15">
      <c r="A117" s="32">
        <v>45220</v>
      </c>
      <c r="B117" s="33"/>
      <c r="C117" s="33"/>
      <c r="D117" s="34">
        <v>43.68</v>
      </c>
      <c r="E117" s="35">
        <v>46.38</v>
      </c>
    </row>
    <row r="118" spans="1:5" ht="15">
      <c r="A118" s="32">
        <v>45219</v>
      </c>
      <c r="B118" s="33"/>
      <c r="C118" s="33"/>
      <c r="D118" s="34">
        <v>42.24</v>
      </c>
      <c r="E118" s="35">
        <v>44.86</v>
      </c>
    </row>
    <row r="119" spans="1:5" ht="15">
      <c r="A119" s="32">
        <v>45218</v>
      </c>
      <c r="B119" s="33"/>
      <c r="C119" s="33"/>
      <c r="D119" s="34">
        <v>44.54</v>
      </c>
      <c r="E119" s="35">
        <v>47.30</v>
      </c>
    </row>
    <row r="120" spans="1:5" ht="15">
      <c r="A120" s="32">
        <v>45217</v>
      </c>
      <c r="B120" s="33"/>
      <c r="C120" s="33"/>
      <c r="D120" s="34">
        <v>42.62</v>
      </c>
      <c r="E120" s="35">
        <v>45.26</v>
      </c>
    </row>
    <row r="121" spans="1:5" ht="15">
      <c r="A121" s="32">
        <v>45216</v>
      </c>
      <c r="B121" s="33"/>
      <c r="C121" s="33"/>
      <c r="D121" s="34">
        <v>45.69</v>
      </c>
      <c r="E121" s="35">
        <v>49</v>
      </c>
    </row>
    <row r="122" spans="1:5" ht="15">
      <c r="A122" s="32">
        <v>45215</v>
      </c>
      <c r="B122" s="33"/>
      <c r="C122" s="33"/>
      <c r="D122" s="34">
        <v>47.72</v>
      </c>
      <c r="E122" s="35">
        <v>50.68</v>
      </c>
    </row>
    <row r="123" spans="1:5" ht="15">
      <c r="A123" s="32">
        <v>45214</v>
      </c>
      <c r="B123" s="33"/>
      <c r="C123" s="33"/>
      <c r="D123" s="34">
        <v>45.52</v>
      </c>
      <c r="E123" s="35">
        <v>48.34</v>
      </c>
    </row>
    <row r="124" spans="1:5" ht="15">
      <c r="A124" s="32">
        <v>45213</v>
      </c>
      <c r="B124" s="33"/>
      <c r="C124" s="33"/>
      <c r="D124" s="34">
        <v>45.44</v>
      </c>
      <c r="E124" s="35">
        <v>48.26</v>
      </c>
    </row>
    <row r="125" spans="1:5" ht="15">
      <c r="A125" s="32">
        <v>45212</v>
      </c>
      <c r="B125" s="33"/>
      <c r="C125" s="33"/>
      <c r="D125" s="34">
        <v>42.30</v>
      </c>
      <c r="E125" s="35">
        <v>44.92</v>
      </c>
    </row>
    <row r="126" spans="1:5" ht="15">
      <c r="A126" s="32">
        <v>45211</v>
      </c>
      <c r="B126" s="33"/>
      <c r="C126" s="33"/>
      <c r="D126" s="34">
        <v>41.37</v>
      </c>
      <c r="E126" s="35">
        <v>43.93</v>
      </c>
    </row>
    <row r="127" spans="1:5" ht="15">
      <c r="A127" s="32">
        <v>45210</v>
      </c>
      <c r="B127" s="33"/>
      <c r="C127" s="33"/>
      <c r="D127" s="34">
        <v>38.81</v>
      </c>
      <c r="E127" s="35">
        <v>41.21</v>
      </c>
    </row>
    <row r="128" spans="1:5" ht="15">
      <c r="A128" s="32">
        <v>45209</v>
      </c>
      <c r="B128" s="33"/>
      <c r="C128" s="33"/>
      <c r="D128" s="34">
        <v>36.28</v>
      </c>
      <c r="E128" s="35">
        <v>38.520000000000003</v>
      </c>
    </row>
    <row r="129" spans="1:5" ht="15">
      <c r="A129" s="32">
        <v>45208</v>
      </c>
      <c r="B129" s="33"/>
      <c r="C129" s="33"/>
      <c r="D129" s="34">
        <v>28.37</v>
      </c>
      <c r="E129" s="35">
        <v>30.13</v>
      </c>
    </row>
    <row r="130" spans="1:5" ht="15">
      <c r="A130" s="32">
        <v>45207</v>
      </c>
      <c r="B130" s="33"/>
      <c r="C130" s="33"/>
      <c r="D130" s="34">
        <v>27.19</v>
      </c>
      <c r="E130" s="35">
        <v>28.87</v>
      </c>
    </row>
    <row r="131" spans="1:5" ht="15">
      <c r="A131" s="32">
        <v>45206</v>
      </c>
      <c r="B131" s="33"/>
      <c r="C131" s="33"/>
      <c r="D131" s="34">
        <v>26.97</v>
      </c>
      <c r="E131" s="35">
        <v>28.63</v>
      </c>
    </row>
    <row r="132" spans="1:5" ht="15">
      <c r="A132" s="32">
        <v>45205</v>
      </c>
      <c r="B132" s="33"/>
      <c r="C132" s="33"/>
      <c r="D132" s="34">
        <v>26</v>
      </c>
      <c r="E132" s="35">
        <v>30.75</v>
      </c>
    </row>
    <row r="133" spans="1:5" ht="15">
      <c r="A133" s="32">
        <v>45204</v>
      </c>
      <c r="B133" s="33"/>
      <c r="C133" s="33"/>
      <c r="D133" s="34">
        <v>29.98</v>
      </c>
      <c r="E133" s="35">
        <v>31.84</v>
      </c>
    </row>
    <row r="134" spans="1:5" ht="15">
      <c r="A134" s="32">
        <v>45203</v>
      </c>
      <c r="B134" s="33"/>
      <c r="C134" s="33"/>
      <c r="D134" s="34">
        <v>25.92</v>
      </c>
      <c r="E134" s="35">
        <v>27.52</v>
      </c>
    </row>
    <row r="135" spans="1:5" ht="15">
      <c r="A135" s="32">
        <v>45202</v>
      </c>
      <c r="B135" s="33"/>
      <c r="C135" s="33"/>
      <c r="D135" s="34">
        <v>31.69</v>
      </c>
      <c r="E135" s="35">
        <v>33.65</v>
      </c>
    </row>
    <row r="136" spans="1:5" ht="15">
      <c r="A136" s="32">
        <v>45201</v>
      </c>
      <c r="B136" s="33"/>
      <c r="C136" s="33"/>
      <c r="D136" s="34">
        <v>34.119999999999997</v>
      </c>
      <c r="E136" s="35">
        <v>36.24</v>
      </c>
    </row>
    <row r="137" spans="1:5" ht="15">
      <c r="A137" s="32">
        <v>45200</v>
      </c>
      <c r="B137" s="33"/>
      <c r="C137" s="33"/>
      <c r="D137" s="34">
        <v>34.64</v>
      </c>
      <c r="E137" s="35">
        <v>36.78</v>
      </c>
    </row>
    <row r="138" spans="1:5" ht="15">
      <c r="A138" s="32">
        <v>45199</v>
      </c>
      <c r="B138" s="33"/>
      <c r="C138" s="33"/>
      <c r="D138" s="34">
        <v>35.06</v>
      </c>
      <c r="E138" s="35">
        <v>37.22</v>
      </c>
    </row>
    <row r="139" spans="1:5" ht="15">
      <c r="A139" s="32">
        <v>45198</v>
      </c>
      <c r="B139" s="33"/>
      <c r="C139" s="33"/>
      <c r="D139" s="34">
        <v>38.53</v>
      </c>
      <c r="E139" s="35">
        <v>40.909999999999997</v>
      </c>
    </row>
    <row r="140" spans="1:5" ht="15">
      <c r="A140" s="32">
        <v>45197</v>
      </c>
      <c r="B140" s="33"/>
      <c r="C140" s="33"/>
      <c r="D140" s="34">
        <v>36.76</v>
      </c>
      <c r="E140" s="35">
        <v>39.04</v>
      </c>
    </row>
    <row r="141" spans="1:5" ht="15">
      <c r="A141" s="32">
        <v>45196</v>
      </c>
      <c r="B141" s="33"/>
      <c r="C141" s="33"/>
      <c r="D141" s="34">
        <v>38.40</v>
      </c>
      <c r="E141" s="35">
        <v>40.78</v>
      </c>
    </row>
    <row r="142" spans="1:5" ht="15">
      <c r="A142" s="32">
        <v>45195</v>
      </c>
      <c r="B142" s="33"/>
      <c r="C142" s="33"/>
      <c r="D142" s="34">
        <v>40.299999999999997</v>
      </c>
      <c r="E142" s="35">
        <v>42.80</v>
      </c>
    </row>
    <row r="143" spans="1:5" ht="15">
      <c r="A143" s="32">
        <v>45194</v>
      </c>
      <c r="B143" s="33"/>
      <c r="C143" s="33"/>
      <c r="D143" s="34">
        <v>37.46</v>
      </c>
      <c r="E143" s="35">
        <v>39.78</v>
      </c>
    </row>
    <row r="144" spans="1:5" ht="15">
      <c r="A144" s="32">
        <v>45193</v>
      </c>
      <c r="B144" s="33"/>
      <c r="C144" s="33"/>
      <c r="D144" s="34">
        <v>37.26</v>
      </c>
      <c r="E144" s="35">
        <v>39.56</v>
      </c>
    </row>
    <row r="145" spans="1:5" ht="15">
      <c r="A145" s="32">
        <v>45192</v>
      </c>
      <c r="B145" s="33"/>
      <c r="C145" s="33"/>
      <c r="D145" s="34">
        <v>37.26</v>
      </c>
      <c r="E145" s="35">
        <v>39.56</v>
      </c>
    </row>
    <row r="146" spans="1:5" ht="15">
      <c r="A146" s="32">
        <v>45191</v>
      </c>
      <c r="B146" s="33"/>
      <c r="C146" s="33"/>
      <c r="D146" s="34">
        <v>35.18</v>
      </c>
      <c r="E146" s="35">
        <v>37.36</v>
      </c>
    </row>
    <row r="147" spans="1:5" ht="15">
      <c r="A147" s="32">
        <v>45190</v>
      </c>
      <c r="B147" s="33"/>
      <c r="C147" s="33"/>
      <c r="D147" s="34">
        <v>34.950000000000003</v>
      </c>
      <c r="E147" s="35">
        <v>37.11</v>
      </c>
    </row>
    <row r="148" spans="1:5" ht="15">
      <c r="A148" s="32">
        <v>45189</v>
      </c>
      <c r="B148" s="33"/>
      <c r="C148" s="33"/>
      <c r="D148" s="34">
        <v>33.94</v>
      </c>
      <c r="E148" s="35">
        <v>36.04</v>
      </c>
    </row>
    <row r="149" spans="1:5" ht="15">
      <c r="A149" s="32">
        <v>45188</v>
      </c>
      <c r="B149" s="33"/>
      <c r="C149" s="33"/>
      <c r="D149" s="34">
        <v>34.909999999999997</v>
      </c>
      <c r="E149" s="35">
        <v>37.07</v>
      </c>
    </row>
    <row r="150" spans="1:5" ht="15">
      <c r="A150" s="32">
        <v>45187</v>
      </c>
      <c r="B150" s="33"/>
      <c r="C150" s="33"/>
      <c r="D150" s="34">
        <v>34.630000000000003</v>
      </c>
      <c r="E150" s="35">
        <v>36.770000000000003</v>
      </c>
    </row>
    <row r="151" spans="1:5" ht="15">
      <c r="A151" s="32">
        <v>45186</v>
      </c>
      <c r="B151" s="33"/>
      <c r="C151" s="33"/>
      <c r="D151" s="34">
        <v>34.56</v>
      </c>
      <c r="E151" s="35">
        <v>36.700000000000003</v>
      </c>
    </row>
    <row r="152" spans="1:5" ht="15">
      <c r="A152" s="32">
        <v>45185</v>
      </c>
      <c r="B152" s="33"/>
      <c r="C152" s="33"/>
      <c r="D152" s="34">
        <v>34.57</v>
      </c>
      <c r="E152" s="35">
        <v>36.71</v>
      </c>
    </row>
    <row r="153" spans="1:5" ht="15">
      <c r="A153" s="32">
        <v>45184</v>
      </c>
      <c r="B153" s="33"/>
      <c r="C153" s="33"/>
      <c r="D153" s="34">
        <v>35.78</v>
      </c>
      <c r="E153" s="35">
        <v>38</v>
      </c>
    </row>
    <row r="154" spans="1:5" ht="15">
      <c r="A154" s="32">
        <v>45183</v>
      </c>
      <c r="B154" s="33"/>
      <c r="C154" s="33"/>
      <c r="D154" s="34">
        <v>36.32</v>
      </c>
      <c r="E154" s="35">
        <v>38.56</v>
      </c>
    </row>
    <row r="155" spans="1:5" ht="15">
      <c r="A155" s="32">
        <v>45182</v>
      </c>
      <c r="B155" s="33"/>
      <c r="C155" s="33"/>
      <c r="D155" s="34">
        <v>37.46</v>
      </c>
      <c r="E155" s="35">
        <v>39.78</v>
      </c>
    </row>
    <row r="156" spans="1:5" ht="15">
      <c r="A156" s="32">
        <v>45181</v>
      </c>
      <c r="B156" s="33"/>
      <c r="C156" s="33"/>
      <c r="D156" s="34">
        <v>37.67</v>
      </c>
      <c r="E156" s="35">
        <v>40.01</v>
      </c>
    </row>
    <row r="157" spans="1:5" ht="15">
      <c r="A157" s="32">
        <v>45180</v>
      </c>
      <c r="B157" s="33"/>
      <c r="C157" s="33"/>
      <c r="D157" s="34">
        <v>35.409999999999997</v>
      </c>
      <c r="E157" s="35">
        <v>37.61</v>
      </c>
    </row>
    <row r="158" spans="1:5" ht="15">
      <c r="A158" s="32">
        <v>45179</v>
      </c>
      <c r="B158" s="33"/>
      <c r="C158" s="33"/>
      <c r="D158" s="34">
        <v>34.69</v>
      </c>
      <c r="E158" s="35">
        <v>36.83</v>
      </c>
    </row>
    <row r="159" spans="1:5" ht="15">
      <c r="A159" s="32">
        <v>45178</v>
      </c>
      <c r="B159" s="33"/>
      <c r="C159" s="33"/>
      <c r="D159" s="34">
        <v>34.69</v>
      </c>
      <c r="E159" s="35">
        <v>36.83</v>
      </c>
    </row>
    <row r="160" spans="1:5" ht="15">
      <c r="A160" s="32">
        <v>45177</v>
      </c>
      <c r="B160" s="33"/>
      <c r="C160" s="33"/>
      <c r="D160" s="34">
        <v>33.020000000000003</v>
      </c>
      <c r="E160" s="35">
        <v>35.06</v>
      </c>
    </row>
    <row r="161" spans="1:5" ht="15">
      <c r="A161" s="32">
        <v>45176</v>
      </c>
      <c r="B161" s="33"/>
      <c r="C161" s="33"/>
      <c r="D161" s="34">
        <v>33.14</v>
      </c>
      <c r="E161" s="35">
        <v>35.200000000000003</v>
      </c>
    </row>
    <row r="162" spans="1:5" ht="15">
      <c r="A162" s="32">
        <v>45175</v>
      </c>
      <c r="B162" s="33"/>
      <c r="C162" s="33"/>
      <c r="D162" s="34">
        <v>32.35</v>
      </c>
      <c r="E162" s="35">
        <v>34.35</v>
      </c>
    </row>
    <row r="163" spans="1:5" ht="15">
      <c r="A163" s="32">
        <v>45174</v>
      </c>
      <c r="B163" s="33"/>
      <c r="C163" s="33"/>
      <c r="D163" s="34">
        <v>32.68</v>
      </c>
      <c r="E163" s="35">
        <v>34.700000000000003</v>
      </c>
    </row>
    <row r="164" spans="1:5" ht="15">
      <c r="A164" s="32">
        <v>45173</v>
      </c>
      <c r="B164" s="33"/>
      <c r="C164" s="33"/>
      <c r="D164" s="34">
        <v>32.200000000000003</v>
      </c>
      <c r="E164" s="35">
        <v>34.200000000000003</v>
      </c>
    </row>
    <row r="165" spans="1:5" ht="15">
      <c r="A165" s="32">
        <v>45172</v>
      </c>
      <c r="B165" s="33"/>
      <c r="C165" s="33"/>
      <c r="D165" s="34">
        <v>32.25</v>
      </c>
      <c r="E165" s="35">
        <v>34.25</v>
      </c>
    </row>
    <row r="166" spans="1:5" ht="15">
      <c r="A166" s="32">
        <v>45171</v>
      </c>
      <c r="B166" s="33"/>
      <c r="C166" s="33"/>
      <c r="D166" s="34">
        <v>32.25</v>
      </c>
      <c r="E166" s="35">
        <v>34.25</v>
      </c>
    </row>
    <row r="167" spans="1:5" ht="15">
      <c r="A167" s="32">
        <v>45170</v>
      </c>
      <c r="B167" s="33"/>
      <c r="C167" s="33"/>
      <c r="D167" s="34">
        <v>35.15</v>
      </c>
      <c r="E167" s="35">
        <v>37.33</v>
      </c>
    </row>
    <row r="168" spans="1:5" ht="15">
      <c r="A168" s="32">
        <v>45169</v>
      </c>
      <c r="B168" s="33"/>
      <c r="C168" s="33"/>
      <c r="D168" s="34">
        <v>36.54</v>
      </c>
      <c r="E168" s="35">
        <v>38.799999999999997</v>
      </c>
    </row>
    <row r="169" spans="1:5" ht="15">
      <c r="A169" s="32">
        <v>45168</v>
      </c>
      <c r="B169" s="33"/>
      <c r="C169" s="33"/>
      <c r="D169" s="34">
        <v>38.700000000000003</v>
      </c>
      <c r="E169" s="35">
        <v>41.10</v>
      </c>
    </row>
    <row r="170" spans="1:5" ht="15">
      <c r="A170" s="32">
        <v>45167</v>
      </c>
      <c r="B170" s="33"/>
      <c r="C170" s="33"/>
      <c r="D170" s="34">
        <v>37.47</v>
      </c>
      <c r="E170" s="35">
        <v>39.79</v>
      </c>
    </row>
    <row r="171" spans="1:5" ht="15">
      <c r="A171" s="32">
        <v>45166</v>
      </c>
      <c r="B171" s="33"/>
      <c r="C171" s="33"/>
      <c r="D171" s="34">
        <v>34.96</v>
      </c>
      <c r="E171" s="35">
        <v>37.119999999999997</v>
      </c>
    </row>
    <row r="172" spans="1:5" ht="15">
      <c r="A172" s="32">
        <v>45165</v>
      </c>
      <c r="B172" s="33"/>
      <c r="C172" s="33"/>
      <c r="D172" s="34">
        <v>35.01</v>
      </c>
      <c r="E172" s="35">
        <v>37.17</v>
      </c>
    </row>
    <row r="173" spans="1:5" ht="15">
      <c r="A173" s="32">
        <v>45164</v>
      </c>
      <c r="B173" s="33"/>
      <c r="C173" s="33"/>
      <c r="D173" s="34">
        <v>35.07</v>
      </c>
      <c r="E173" s="35">
        <v>37.229999999999997</v>
      </c>
    </row>
    <row r="174" spans="1:5" ht="15">
      <c r="A174" s="32">
        <v>45163</v>
      </c>
      <c r="B174" s="33"/>
      <c r="C174" s="33"/>
      <c r="D174" s="34">
        <v>34.54</v>
      </c>
      <c r="E174" s="35">
        <v>36.68</v>
      </c>
    </row>
    <row r="175" spans="1:5" ht="15">
      <c r="A175" s="32">
        <v>45162</v>
      </c>
      <c r="B175" s="33"/>
      <c r="C175" s="33"/>
      <c r="D175" s="34">
        <v>40.43</v>
      </c>
      <c r="E175" s="35">
        <v>42.93</v>
      </c>
    </row>
    <row r="176" spans="1:5" ht="15">
      <c r="A176" s="32">
        <v>45161</v>
      </c>
      <c r="B176" s="33"/>
      <c r="C176" s="33"/>
      <c r="D176" s="34">
        <v>41.57</v>
      </c>
      <c r="E176" s="35">
        <v>44.15</v>
      </c>
    </row>
    <row r="177" spans="1:5" ht="15">
      <c r="A177" s="32">
        <v>45160</v>
      </c>
      <c r="B177" s="33"/>
      <c r="C177" s="33"/>
      <c r="D177" s="34">
        <v>38.619999999999997</v>
      </c>
      <c r="E177" s="35">
        <v>41</v>
      </c>
    </row>
    <row r="178" spans="1:5" ht="15">
      <c r="A178" s="32">
        <v>45159</v>
      </c>
      <c r="B178" s="33"/>
      <c r="C178" s="33"/>
      <c r="D178" s="34">
        <v>35.36</v>
      </c>
      <c r="E178" s="35">
        <v>37.54</v>
      </c>
    </row>
    <row r="179" spans="1:5" ht="15">
      <c r="A179" s="32">
        <v>45158</v>
      </c>
      <c r="B179" s="33"/>
      <c r="C179" s="33"/>
      <c r="D179" s="34">
        <v>34.11</v>
      </c>
      <c r="E179" s="35">
        <v>36.229999999999997</v>
      </c>
    </row>
    <row r="180" spans="1:5" ht="15">
      <c r="A180" s="32">
        <v>45157</v>
      </c>
      <c r="B180" s="33"/>
      <c r="C180" s="33"/>
      <c r="D180" s="34">
        <v>34.07</v>
      </c>
      <c r="E180" s="35">
        <v>36.17</v>
      </c>
    </row>
    <row r="181" spans="1:5" ht="15">
      <c r="A181" s="32">
        <v>45156</v>
      </c>
      <c r="B181" s="33"/>
      <c r="C181" s="33"/>
      <c r="D181" s="34">
        <v>36.53</v>
      </c>
      <c r="E181" s="35">
        <v>38.79</v>
      </c>
    </row>
    <row r="182" spans="1:5" ht="15">
      <c r="A182" s="32">
        <v>45155</v>
      </c>
      <c r="B182" s="33"/>
      <c r="C182" s="33"/>
      <c r="D182" s="34">
        <v>36.869999999999997</v>
      </c>
      <c r="E182" s="35">
        <v>39.15</v>
      </c>
    </row>
    <row r="183" spans="1:5" ht="15">
      <c r="A183" s="32">
        <v>45154</v>
      </c>
      <c r="B183" s="33"/>
      <c r="C183" s="33"/>
      <c r="D183" s="34">
        <v>34.82</v>
      </c>
      <c r="E183" s="35">
        <v>36.979999999999997</v>
      </c>
    </row>
    <row r="184" spans="1:5" ht="15">
      <c r="A184" s="32">
        <v>45153</v>
      </c>
      <c r="B184" s="33"/>
      <c r="C184" s="33"/>
      <c r="D184" s="34">
        <v>32.82</v>
      </c>
      <c r="E184" s="35">
        <v>34.86</v>
      </c>
    </row>
    <row r="185" spans="1:5" ht="15">
      <c r="A185" s="32">
        <v>45152</v>
      </c>
      <c r="B185" s="33"/>
      <c r="C185" s="33"/>
      <c r="D185" s="34">
        <v>33.86</v>
      </c>
      <c r="E185" s="35">
        <v>35.96</v>
      </c>
    </row>
    <row r="186" spans="1:5" ht="15">
      <c r="A186" s="32">
        <v>45151</v>
      </c>
      <c r="B186" s="33"/>
      <c r="C186" s="33"/>
      <c r="D186" s="34">
        <v>33.67</v>
      </c>
      <c r="E186" s="35">
        <v>35.75</v>
      </c>
    </row>
    <row r="187" spans="1:5" ht="15">
      <c r="A187" s="32">
        <v>45150</v>
      </c>
      <c r="B187" s="33"/>
      <c r="C187" s="33"/>
      <c r="D187" s="34">
        <v>33.65</v>
      </c>
      <c r="E187" s="35">
        <v>35.729999999999997</v>
      </c>
    </row>
    <row r="188" spans="1:5" ht="15">
      <c r="A188" s="32">
        <v>45149</v>
      </c>
      <c r="B188" s="33"/>
      <c r="C188" s="33"/>
      <c r="D188" s="34">
        <v>36.92</v>
      </c>
      <c r="E188" s="35">
        <v>39.200000000000003</v>
      </c>
    </row>
    <row r="189" spans="1:5" ht="15">
      <c r="A189" s="32">
        <v>45148</v>
      </c>
      <c r="B189" s="33"/>
      <c r="C189" s="33"/>
      <c r="D189" s="34">
        <v>33.86</v>
      </c>
      <c r="E189" s="35">
        <v>35.96</v>
      </c>
    </row>
    <row r="190" spans="1:5" ht="15">
      <c r="A190" s="32">
        <v>45147</v>
      </c>
      <c r="B190" s="33"/>
      <c r="C190" s="33"/>
      <c r="D190" s="34">
        <v>30.49</v>
      </c>
      <c r="E190" s="35">
        <v>32.369999999999997</v>
      </c>
    </row>
    <row r="191" spans="1:5" ht="15">
      <c r="A191" s="32">
        <v>45146</v>
      </c>
      <c r="B191" s="33"/>
      <c r="C191" s="33"/>
      <c r="D191" s="34">
        <v>30.61</v>
      </c>
      <c r="E191" s="35">
        <v>32.51</v>
      </c>
    </row>
    <row r="192" spans="1:5" ht="15">
      <c r="A192" s="32">
        <v>45145</v>
      </c>
      <c r="B192" s="33"/>
      <c r="C192" s="33"/>
      <c r="D192" s="34">
        <v>29.68</v>
      </c>
      <c r="E192" s="35">
        <v>31.52</v>
      </c>
    </row>
    <row r="193" spans="1:5" ht="15">
      <c r="A193" s="32">
        <v>45144</v>
      </c>
      <c r="B193" s="33"/>
      <c r="C193" s="33"/>
      <c r="D193" s="34">
        <v>29.62</v>
      </c>
      <c r="E193" s="35">
        <v>31.46</v>
      </c>
    </row>
    <row r="194" spans="1:5" ht="15">
      <c r="A194" s="32">
        <v>45143</v>
      </c>
      <c r="B194" s="33"/>
      <c r="C194" s="33"/>
      <c r="D194" s="34">
        <v>29.62</v>
      </c>
      <c r="E194" s="35">
        <v>31.46</v>
      </c>
    </row>
    <row r="195" spans="1:5" ht="15">
      <c r="A195" s="32">
        <v>45142</v>
      </c>
      <c r="B195" s="33"/>
      <c r="C195" s="33"/>
      <c r="D195" s="34">
        <v>30.82</v>
      </c>
      <c r="E195" s="35">
        <v>32.72</v>
      </c>
    </row>
    <row r="196" spans="1:5" ht="15">
      <c r="A196" s="32">
        <v>45141</v>
      </c>
      <c r="B196" s="33"/>
      <c r="C196" s="33"/>
      <c r="D196" s="34">
        <v>29</v>
      </c>
      <c r="E196" s="35">
        <v>30.80</v>
      </c>
    </row>
    <row r="197" spans="1:5" ht="15">
      <c r="A197" s="32">
        <v>45140</v>
      </c>
      <c r="B197" s="33"/>
      <c r="C197" s="33"/>
      <c r="D197" s="34">
        <v>29.62</v>
      </c>
      <c r="E197" s="35">
        <v>31.46</v>
      </c>
    </row>
    <row r="198" spans="1:5" ht="15">
      <c r="A198" s="32">
        <v>45139</v>
      </c>
      <c r="B198" s="33"/>
      <c r="C198" s="33"/>
      <c r="D198" s="34">
        <v>28.01</v>
      </c>
      <c r="E198" s="35">
        <v>29.75</v>
      </c>
    </row>
    <row r="199" spans="1:5" ht="15">
      <c r="A199" s="32">
        <v>45138</v>
      </c>
      <c r="B199" s="33"/>
      <c r="C199" s="33"/>
      <c r="D199" s="34">
        <v>26.50</v>
      </c>
      <c r="E199" s="35">
        <v>29.66</v>
      </c>
    </row>
    <row r="200" spans="1:5" ht="15">
      <c r="A200" s="32">
        <v>45137</v>
      </c>
      <c r="B200" s="33"/>
      <c r="C200" s="33"/>
      <c r="D200" s="34">
        <v>28</v>
      </c>
      <c r="E200" s="35">
        <v>29.74</v>
      </c>
    </row>
    <row r="201" spans="1:5" ht="15">
      <c r="A201" s="32">
        <v>45136</v>
      </c>
      <c r="B201" s="33"/>
      <c r="C201" s="33"/>
      <c r="D201" s="34">
        <v>28</v>
      </c>
      <c r="E201" s="35">
        <v>29.74</v>
      </c>
    </row>
    <row r="202" spans="1:5" ht="15">
      <c r="A202" s="32">
        <v>45135</v>
      </c>
      <c r="B202" s="33"/>
      <c r="C202" s="33"/>
      <c r="D202" s="34">
        <v>31.41</v>
      </c>
      <c r="E202" s="35">
        <v>33.35</v>
      </c>
    </row>
    <row r="203" spans="1:5" ht="15">
      <c r="A203" s="32">
        <v>45134</v>
      </c>
      <c r="B203" s="33"/>
      <c r="C203" s="33"/>
      <c r="D203" s="34">
        <v>33.729999999999997</v>
      </c>
      <c r="E203" s="35">
        <v>35.81</v>
      </c>
    </row>
    <row r="204" spans="1:5" ht="15">
      <c r="A204" s="32">
        <v>45133</v>
      </c>
      <c r="B204" s="33"/>
      <c r="C204" s="33"/>
      <c r="D204" s="34">
        <v>33.159999999999997</v>
      </c>
      <c r="E204" s="35">
        <v>35.22</v>
      </c>
    </row>
    <row r="205" spans="1:5" ht="15">
      <c r="A205" s="32">
        <v>45132</v>
      </c>
      <c r="B205" s="33"/>
      <c r="C205" s="33"/>
      <c r="D205" s="34">
        <v>31.06</v>
      </c>
      <c r="E205" s="35">
        <v>32.979999999999997</v>
      </c>
    </row>
    <row r="206" spans="1:5" ht="15">
      <c r="A206" s="32">
        <v>45131</v>
      </c>
      <c r="B206" s="33"/>
      <c r="C206" s="33"/>
      <c r="D206" s="34">
        <v>31.73</v>
      </c>
      <c r="E206" s="35">
        <v>33.69</v>
      </c>
    </row>
    <row r="207" spans="1:5" ht="15">
      <c r="A207" s="32">
        <v>45130</v>
      </c>
      <c r="B207" s="33"/>
      <c r="C207" s="33"/>
      <c r="D207" s="34">
        <v>31.47</v>
      </c>
      <c r="E207" s="35">
        <v>33.409999999999997</v>
      </c>
    </row>
    <row r="208" spans="1:5" ht="15">
      <c r="A208" s="32">
        <v>45129</v>
      </c>
      <c r="B208" s="33"/>
      <c r="C208" s="33"/>
      <c r="D208" s="34">
        <v>31.47</v>
      </c>
      <c r="E208" s="35">
        <v>33.409999999999997</v>
      </c>
    </row>
    <row r="209" spans="1:5" ht="15">
      <c r="A209" s="32">
        <v>45128</v>
      </c>
      <c r="B209" s="33"/>
      <c r="C209" s="33"/>
      <c r="D209" s="34">
        <v>29.70</v>
      </c>
      <c r="E209" s="35">
        <v>31.54</v>
      </c>
    </row>
    <row r="210" spans="1:5" ht="15">
      <c r="A210" s="32">
        <v>45127</v>
      </c>
      <c r="B210" s="33"/>
      <c r="C210" s="33"/>
      <c r="D210" s="34">
        <v>28.83</v>
      </c>
      <c r="E210" s="35">
        <v>30.61</v>
      </c>
    </row>
    <row r="211" spans="1:5" ht="15">
      <c r="A211" s="32">
        <v>45126</v>
      </c>
      <c r="B211" s="33"/>
      <c r="C211" s="33"/>
      <c r="D211" s="34">
        <v>28.38</v>
      </c>
      <c r="E211" s="35">
        <v>30.14</v>
      </c>
    </row>
    <row r="212" spans="1:5" ht="15">
      <c r="A212" s="32">
        <v>45125</v>
      </c>
      <c r="B212" s="33"/>
      <c r="C212" s="33"/>
      <c r="D212" s="34">
        <v>27.20</v>
      </c>
      <c r="E212" s="35">
        <v>29.71</v>
      </c>
    </row>
    <row r="213" spans="1:5" ht="15">
      <c r="A213" s="32">
        <v>45124</v>
      </c>
      <c r="B213" s="33"/>
      <c r="C213" s="33"/>
      <c r="D213" s="34">
        <v>30.23</v>
      </c>
      <c r="E213" s="35">
        <v>32.090000000000003</v>
      </c>
    </row>
    <row r="214" spans="1:5" ht="15">
      <c r="A214" s="32">
        <v>45123</v>
      </c>
      <c r="B214" s="33"/>
      <c r="C214" s="33"/>
      <c r="D214" s="34">
        <v>30.11</v>
      </c>
      <c r="E214" s="35">
        <v>31.97</v>
      </c>
    </row>
    <row r="215" spans="1:5" ht="15">
      <c r="A215" s="32">
        <v>45122</v>
      </c>
      <c r="B215" s="33"/>
      <c r="C215" s="33"/>
      <c r="D215" s="34">
        <v>30.13</v>
      </c>
      <c r="E215" s="35">
        <v>31.99</v>
      </c>
    </row>
    <row r="216" spans="1:5" ht="15">
      <c r="A216" s="32">
        <v>45121</v>
      </c>
      <c r="B216" s="33"/>
      <c r="C216" s="33"/>
      <c r="D216" s="34">
        <v>29.67</v>
      </c>
      <c r="E216" s="35">
        <v>31.51</v>
      </c>
    </row>
    <row r="217" spans="1:5" ht="15">
      <c r="A217" s="32">
        <v>45120</v>
      </c>
      <c r="B217" s="33"/>
      <c r="C217" s="33"/>
      <c r="D217" s="34">
        <v>31.38</v>
      </c>
      <c r="E217" s="35">
        <v>33.32</v>
      </c>
    </row>
    <row r="218" spans="1:5" ht="15">
      <c r="A218" s="32">
        <v>45119</v>
      </c>
      <c r="B218" s="33"/>
      <c r="C218" s="33"/>
      <c r="D218" s="34">
        <v>32.520000000000003</v>
      </c>
      <c r="E218" s="35">
        <v>34.54</v>
      </c>
    </row>
    <row r="219" spans="1:5" ht="15">
      <c r="A219" s="32">
        <v>45118</v>
      </c>
      <c r="B219" s="33"/>
      <c r="C219" s="33"/>
      <c r="D219" s="34">
        <v>34.340000000000003</v>
      </c>
      <c r="E219" s="35">
        <v>36.46</v>
      </c>
    </row>
    <row r="220" spans="1:5" ht="15">
      <c r="A220" s="32">
        <v>45117</v>
      </c>
      <c r="B220" s="33"/>
      <c r="C220" s="33"/>
      <c r="D220" s="34">
        <v>35.340000000000003</v>
      </c>
      <c r="E220" s="35">
        <v>37.520000000000003</v>
      </c>
    </row>
    <row r="221" spans="1:5" ht="15">
      <c r="A221" s="32">
        <v>45116</v>
      </c>
      <c r="B221" s="33"/>
      <c r="C221" s="33"/>
      <c r="D221" s="34">
        <v>35.04</v>
      </c>
      <c r="E221" s="35">
        <v>37.200000000000003</v>
      </c>
    </row>
    <row r="222" spans="1:5" ht="15">
      <c r="A222" s="32">
        <v>45115</v>
      </c>
      <c r="B222" s="33"/>
      <c r="C222" s="33"/>
      <c r="D222" s="34">
        <v>35.04</v>
      </c>
      <c r="E222" s="35">
        <v>37.200000000000003</v>
      </c>
    </row>
    <row r="223" spans="1:5" ht="15">
      <c r="A223" s="32">
        <v>45114</v>
      </c>
      <c r="B223" s="33"/>
      <c r="C223" s="33"/>
      <c r="D223" s="34">
        <v>35.17</v>
      </c>
      <c r="E223" s="35">
        <v>37.35</v>
      </c>
    </row>
    <row r="224" spans="1:5" ht="15">
      <c r="A224" s="32">
        <v>45113</v>
      </c>
      <c r="B224" s="33"/>
      <c r="C224" s="33"/>
      <c r="D224" s="34">
        <v>37.49</v>
      </c>
      <c r="E224" s="35">
        <v>39.81</v>
      </c>
    </row>
    <row r="225" spans="1:5" ht="15">
      <c r="A225" s="32">
        <v>45112</v>
      </c>
      <c r="B225" s="33"/>
      <c r="C225" s="33"/>
      <c r="D225" s="34">
        <v>35.729999999999997</v>
      </c>
      <c r="E225" s="35">
        <v>37.93</v>
      </c>
    </row>
    <row r="226" spans="1:5" ht="15">
      <c r="A226" s="32">
        <v>45111</v>
      </c>
      <c r="B226" s="33"/>
      <c r="C226" s="33"/>
      <c r="D226" s="34">
        <v>38.130000000000003</v>
      </c>
      <c r="E226" s="35">
        <v>40.49</v>
      </c>
    </row>
    <row r="227" spans="1:5" ht="15">
      <c r="A227" s="32">
        <v>45110</v>
      </c>
      <c r="B227" s="33"/>
      <c r="C227" s="33"/>
      <c r="D227" s="34">
        <v>37.10</v>
      </c>
      <c r="E227" s="35">
        <v>39.40</v>
      </c>
    </row>
    <row r="228" spans="1:5" ht="15">
      <c r="A228" s="32">
        <v>45109</v>
      </c>
      <c r="B228" s="33"/>
      <c r="C228" s="33"/>
      <c r="D228" s="34">
        <v>36.53</v>
      </c>
      <c r="E228" s="35">
        <v>38.79</v>
      </c>
    </row>
    <row r="229" spans="1:5" ht="15">
      <c r="A229" s="32">
        <v>45108</v>
      </c>
      <c r="B229" s="33"/>
      <c r="C229" s="33"/>
      <c r="D229" s="34">
        <v>36.50</v>
      </c>
      <c r="E229" s="35">
        <v>38.76</v>
      </c>
    </row>
    <row r="230" spans="1:5" ht="15">
      <c r="A230" s="32">
        <v>45107</v>
      </c>
      <c r="B230" s="33"/>
      <c r="C230" s="33"/>
      <c r="D230" s="34">
        <v>35.020000000000003</v>
      </c>
      <c r="E230" s="35">
        <v>37.18</v>
      </c>
    </row>
    <row r="231" spans="1:5" ht="15">
      <c r="A231" s="32">
        <v>45106</v>
      </c>
      <c r="B231" s="33"/>
      <c r="C231" s="33"/>
      <c r="D231" s="34">
        <v>35.72</v>
      </c>
      <c r="E231" s="35">
        <v>37.92</v>
      </c>
    </row>
    <row r="232" spans="1:5" ht="15">
      <c r="A232" s="32">
        <v>45105</v>
      </c>
      <c r="B232" s="33"/>
      <c r="C232" s="33"/>
      <c r="D232" s="34">
        <v>34.049999999999997</v>
      </c>
      <c r="E232" s="35">
        <v>36.15</v>
      </c>
    </row>
    <row r="233" spans="1:5" ht="15">
      <c r="A233" s="32">
        <v>45104</v>
      </c>
      <c r="B233" s="33"/>
      <c r="C233" s="33"/>
      <c r="D233" s="34">
        <v>35.82</v>
      </c>
      <c r="E233" s="35">
        <v>38.04</v>
      </c>
    </row>
    <row r="234" spans="1:5" ht="15">
      <c r="A234" s="32">
        <v>45103</v>
      </c>
      <c r="B234" s="33"/>
      <c r="C234" s="33"/>
      <c r="D234" s="34">
        <v>34.01</v>
      </c>
      <c r="E234" s="35">
        <v>36.11</v>
      </c>
    </row>
    <row r="235" spans="1:5" ht="15">
      <c r="A235" s="32">
        <v>45102</v>
      </c>
      <c r="B235" s="33"/>
      <c r="C235" s="33"/>
      <c r="D235" s="34">
        <v>33.799999999999997</v>
      </c>
      <c r="E235" s="35">
        <v>35.90</v>
      </c>
    </row>
    <row r="236" spans="1:5" ht="15">
      <c r="A236" s="32">
        <v>45101</v>
      </c>
      <c r="B236" s="33"/>
      <c r="C236" s="33"/>
      <c r="D236" s="34">
        <v>33.799999999999997</v>
      </c>
      <c r="E236" s="35">
        <v>35.90</v>
      </c>
    </row>
    <row r="237" spans="1:5" ht="15">
      <c r="A237" s="32">
        <v>45100</v>
      </c>
      <c r="B237" s="33"/>
      <c r="C237" s="33"/>
      <c r="D237" s="34">
        <v>37.79</v>
      </c>
      <c r="E237" s="35">
        <v>40.130000000000003</v>
      </c>
    </row>
    <row r="238" spans="1:5" ht="15">
      <c r="A238" s="32">
        <v>45099</v>
      </c>
      <c r="B238" s="33"/>
      <c r="C238" s="33"/>
      <c r="D238" s="34">
        <v>40.22</v>
      </c>
      <c r="E238" s="35">
        <v>42.70</v>
      </c>
    </row>
    <row r="239" spans="1:5" ht="15">
      <c r="A239" s="32">
        <v>45098</v>
      </c>
      <c r="B239" s="33"/>
      <c r="C239" s="33"/>
      <c r="D239" s="34">
        <v>39.67</v>
      </c>
      <c r="E239" s="35">
        <v>42.13</v>
      </c>
    </row>
    <row r="240" spans="1:5" ht="15">
      <c r="A240" s="32">
        <v>45097</v>
      </c>
      <c r="B240" s="33"/>
      <c r="C240" s="33"/>
      <c r="D240" s="34">
        <v>35.020000000000003</v>
      </c>
      <c r="E240" s="35">
        <v>37.18</v>
      </c>
    </row>
    <row r="241" spans="1:5" ht="15">
      <c r="A241" s="32">
        <v>45096</v>
      </c>
      <c r="B241" s="33"/>
      <c r="C241" s="33"/>
      <c r="D241" s="34">
        <v>35.880000000000003</v>
      </c>
      <c r="E241" s="35">
        <v>38.10</v>
      </c>
    </row>
    <row r="242" spans="1:5" ht="15">
      <c r="A242" s="32">
        <v>45095</v>
      </c>
      <c r="B242" s="33"/>
      <c r="C242" s="33"/>
      <c r="D242" s="34">
        <v>35.75</v>
      </c>
      <c r="E242" s="35">
        <v>37.97</v>
      </c>
    </row>
    <row r="243" spans="1:5" ht="15">
      <c r="A243" s="32">
        <v>45094</v>
      </c>
      <c r="B243" s="33"/>
      <c r="C243" s="33"/>
      <c r="D243" s="34">
        <v>35.78</v>
      </c>
      <c r="E243" s="35">
        <v>38</v>
      </c>
    </row>
    <row r="244" spans="1:5" ht="15">
      <c r="A244" s="32">
        <v>45093</v>
      </c>
      <c r="B244" s="33"/>
      <c r="C244" s="33"/>
      <c r="D244" s="34">
        <v>42.96</v>
      </c>
      <c r="E244" s="35">
        <v>45.62</v>
      </c>
    </row>
    <row r="245" spans="1:5" ht="15">
      <c r="A245" s="32">
        <v>45092</v>
      </c>
      <c r="B245" s="33"/>
      <c r="C245" s="33"/>
      <c r="D245" s="34">
        <v>36.01</v>
      </c>
      <c r="E245" s="35">
        <v>38.229999999999997</v>
      </c>
    </row>
    <row r="246" spans="1:5" ht="15">
      <c r="A246" s="32">
        <v>45091</v>
      </c>
      <c r="B246" s="33"/>
      <c r="C246" s="33"/>
      <c r="D246" s="34">
        <v>30.87</v>
      </c>
      <c r="E246" s="35">
        <v>32.770000000000003</v>
      </c>
    </row>
    <row r="247" spans="1:5" ht="15">
      <c r="A247" s="32">
        <v>45090</v>
      </c>
      <c r="B247" s="33"/>
      <c r="C247" s="33"/>
      <c r="D247" s="34">
        <v>30.64</v>
      </c>
      <c r="E247" s="35">
        <v>33</v>
      </c>
    </row>
    <row r="248" spans="1:5" ht="15">
      <c r="A248" s="32">
        <v>45089</v>
      </c>
      <c r="B248" s="33"/>
      <c r="C248" s="33"/>
      <c r="D248" s="34">
        <v>29.57</v>
      </c>
      <c r="E248" s="35">
        <v>31.39</v>
      </c>
    </row>
    <row r="249" spans="1:5" ht="15">
      <c r="A249" s="32">
        <v>45088</v>
      </c>
      <c r="B249" s="33"/>
      <c r="C249" s="33"/>
      <c r="D249" s="34">
        <v>29.15</v>
      </c>
      <c r="E249" s="35">
        <v>30.95</v>
      </c>
    </row>
    <row r="250" spans="1:5" ht="15">
      <c r="A250" s="32">
        <v>45087</v>
      </c>
      <c r="B250" s="33"/>
      <c r="C250" s="33"/>
      <c r="D250" s="34">
        <v>29.20</v>
      </c>
      <c r="E250" s="35">
        <v>31</v>
      </c>
    </row>
    <row r="251" spans="1:5" ht="15">
      <c r="A251" s="32">
        <v>45086</v>
      </c>
      <c r="B251" s="33"/>
      <c r="C251" s="33"/>
      <c r="D251" s="34">
        <v>29.14</v>
      </c>
      <c r="E251" s="35">
        <v>30.94</v>
      </c>
    </row>
    <row r="252" spans="1:5" ht="15">
      <c r="A252" s="32">
        <v>45085</v>
      </c>
      <c r="B252" s="33"/>
      <c r="C252" s="33"/>
      <c r="D252" s="34">
        <v>27.04</v>
      </c>
      <c r="E252" s="35">
        <v>28.72</v>
      </c>
    </row>
    <row r="253" spans="1:5" ht="15">
      <c r="A253" s="32">
        <v>45084</v>
      </c>
      <c r="B253" s="33"/>
      <c r="C253" s="33"/>
      <c r="D253" s="34">
        <v>28.15</v>
      </c>
      <c r="E253" s="35">
        <v>29.89</v>
      </c>
    </row>
    <row r="254" spans="1:5" ht="15">
      <c r="A254" s="32">
        <v>45083</v>
      </c>
      <c r="B254" s="33"/>
      <c r="C254" s="33"/>
      <c r="D254" s="34">
        <v>25.39</v>
      </c>
      <c r="E254" s="35">
        <v>28.35</v>
      </c>
    </row>
    <row r="255" spans="1:5" ht="15">
      <c r="A255" s="32">
        <v>45082</v>
      </c>
      <c r="B255" s="33"/>
      <c r="C255" s="33"/>
      <c r="D255" s="34">
        <v>24.63</v>
      </c>
      <c r="E255" s="35">
        <v>26.15</v>
      </c>
    </row>
    <row r="256" spans="1:5" ht="15">
      <c r="A256" s="32">
        <v>45081</v>
      </c>
      <c r="B256" s="33"/>
      <c r="C256" s="33"/>
      <c r="D256" s="34">
        <v>24.09</v>
      </c>
      <c r="E256" s="35">
        <v>25.59</v>
      </c>
    </row>
    <row r="257" spans="1:5" ht="15">
      <c r="A257" s="32">
        <v>45080</v>
      </c>
      <c r="B257" s="33"/>
      <c r="C257" s="33"/>
      <c r="D257" s="34">
        <v>23.30</v>
      </c>
      <c r="E257" s="35">
        <v>25.40</v>
      </c>
    </row>
    <row r="258" spans="1:5" ht="15">
      <c r="A258" s="32">
        <v>45079</v>
      </c>
      <c r="B258" s="33"/>
      <c r="C258" s="33"/>
      <c r="D258" s="34">
        <v>25.04</v>
      </c>
      <c r="E258" s="35">
        <v>26.58</v>
      </c>
    </row>
    <row r="259" spans="1:5" ht="15">
      <c r="A259" s="32">
        <v>45078</v>
      </c>
      <c r="B259" s="33"/>
      <c r="C259" s="33"/>
      <c r="D259" s="34">
        <v>27.61</v>
      </c>
      <c r="E259" s="35">
        <v>29.31</v>
      </c>
    </row>
    <row r="260" spans="1:5" ht="15">
      <c r="A260" s="32">
        <v>45077</v>
      </c>
      <c r="B260" s="33"/>
      <c r="C260" s="33"/>
      <c r="D260" s="34">
        <v>27.15</v>
      </c>
      <c r="E260" s="35">
        <v>28.83</v>
      </c>
    </row>
    <row r="261" spans="1:5" ht="15">
      <c r="A261" s="32">
        <v>45076</v>
      </c>
      <c r="B261" s="33"/>
      <c r="C261" s="33"/>
      <c r="D261" s="34">
        <v>28.07</v>
      </c>
      <c r="E261" s="35">
        <v>29.81</v>
      </c>
    </row>
    <row r="262" spans="1:5" ht="15">
      <c r="A262" s="32">
        <v>45075</v>
      </c>
      <c r="B262" s="33"/>
      <c r="C262" s="33"/>
      <c r="D262" s="34">
        <v>28.11</v>
      </c>
      <c r="E262" s="35">
        <v>29.85</v>
      </c>
    </row>
    <row r="263" spans="1:5" ht="15">
      <c r="A263" s="32">
        <v>45074</v>
      </c>
      <c r="B263" s="33"/>
      <c r="C263" s="33"/>
      <c r="D263" s="34">
        <v>28.07</v>
      </c>
      <c r="E263" s="35">
        <v>29.81</v>
      </c>
    </row>
    <row r="264" spans="1:5" ht="15">
      <c r="A264" s="32">
        <v>45073</v>
      </c>
      <c r="B264" s="33"/>
      <c r="C264" s="33"/>
      <c r="D264" s="34">
        <v>28.07</v>
      </c>
      <c r="E264" s="35">
        <v>29.81</v>
      </c>
    </row>
    <row r="265" spans="1:5" ht="15">
      <c r="A265" s="32">
        <v>45072</v>
      </c>
      <c r="B265" s="33"/>
      <c r="C265" s="33"/>
      <c r="D265" s="34">
        <v>27</v>
      </c>
      <c r="E265" s="35">
        <v>30.84</v>
      </c>
    </row>
    <row r="266" spans="1:5" ht="15">
      <c r="A266" s="32">
        <v>45071</v>
      </c>
      <c r="B266" s="33"/>
      <c r="C266" s="33"/>
      <c r="D266" s="34">
        <v>31.59</v>
      </c>
      <c r="E266" s="35">
        <v>33.549999999999997</v>
      </c>
    </row>
    <row r="267" spans="1:5" ht="15">
      <c r="A267" s="32">
        <v>45070</v>
      </c>
      <c r="B267" s="33"/>
      <c r="C267" s="33"/>
      <c r="D267" s="34">
        <v>32.119999999999997</v>
      </c>
      <c r="E267" s="35">
        <v>34.10</v>
      </c>
    </row>
    <row r="268" spans="1:5" ht="15">
      <c r="A268" s="32">
        <v>45069</v>
      </c>
      <c r="B268" s="33"/>
      <c r="C268" s="33"/>
      <c r="D268" s="34">
        <v>32.15</v>
      </c>
      <c r="E268" s="35">
        <v>34.130000000000003</v>
      </c>
    </row>
    <row r="269" spans="1:5" ht="15">
      <c r="A269" s="32">
        <v>45068</v>
      </c>
      <c r="B269" s="33"/>
      <c r="C269" s="33"/>
      <c r="D269" s="34">
        <v>32.799999999999997</v>
      </c>
      <c r="E269" s="35">
        <v>34.82</v>
      </c>
    </row>
    <row r="270" spans="1:5" ht="15">
      <c r="A270" s="32">
        <v>45067</v>
      </c>
      <c r="B270" s="33"/>
      <c r="C270" s="33"/>
      <c r="D270" s="34">
        <v>32.60</v>
      </c>
      <c r="E270" s="35">
        <v>34.619999999999997</v>
      </c>
    </row>
    <row r="271" spans="1:5" ht="15">
      <c r="A271" s="32">
        <v>45066</v>
      </c>
      <c r="B271" s="33"/>
      <c r="C271" s="33"/>
      <c r="D271" s="34">
        <v>31.92</v>
      </c>
      <c r="E271" s="35">
        <v>34.61</v>
      </c>
    </row>
    <row r="272" spans="1:5" ht="15">
      <c r="A272" s="32">
        <v>45065</v>
      </c>
      <c r="B272" s="33"/>
      <c r="C272" s="33"/>
      <c r="D272" s="34">
        <v>33.58</v>
      </c>
      <c r="E272" s="35">
        <v>35.659999999999997</v>
      </c>
    </row>
    <row r="273" spans="1:5" ht="15">
      <c r="A273" s="32">
        <v>45064</v>
      </c>
      <c r="B273" s="33"/>
      <c r="C273" s="33"/>
      <c r="D273" s="34">
        <v>35.19</v>
      </c>
      <c r="E273" s="35">
        <v>37.369999999999997</v>
      </c>
    </row>
    <row r="274" spans="1:5" ht="15">
      <c r="A274" s="32">
        <v>45063</v>
      </c>
      <c r="B274" s="33"/>
      <c r="C274" s="33"/>
      <c r="D274" s="34">
        <v>33.50</v>
      </c>
      <c r="E274" s="35">
        <v>35.83</v>
      </c>
    </row>
    <row r="275" spans="1:5" ht="15">
      <c r="A275" s="32">
        <v>45062</v>
      </c>
      <c r="B275" s="33"/>
      <c r="C275" s="33"/>
      <c r="D275" s="34">
        <v>34.74</v>
      </c>
      <c r="E275" s="35">
        <v>36.880000000000003</v>
      </c>
    </row>
    <row r="276" spans="1:5" ht="15">
      <c r="A276" s="32">
        <v>45061</v>
      </c>
      <c r="B276" s="33"/>
      <c r="C276" s="33"/>
      <c r="D276" s="34">
        <v>35.56</v>
      </c>
      <c r="E276" s="35">
        <v>37.76</v>
      </c>
    </row>
    <row r="277" spans="1:5" ht="15">
      <c r="A277" s="32">
        <v>45060</v>
      </c>
      <c r="B277" s="33"/>
      <c r="C277" s="33"/>
      <c r="D277" s="34">
        <v>35.409999999999997</v>
      </c>
      <c r="E277" s="35">
        <v>37.60</v>
      </c>
    </row>
    <row r="278" spans="1:5" ht="15">
      <c r="A278" s="32">
        <v>45059</v>
      </c>
      <c r="B278" s="33"/>
      <c r="C278" s="33"/>
      <c r="D278" s="34">
        <v>35.409999999999997</v>
      </c>
      <c r="E278" s="35">
        <v>37.61</v>
      </c>
    </row>
    <row r="279" spans="1:5" ht="15">
      <c r="A279" s="32">
        <v>45058</v>
      </c>
      <c r="B279" s="33"/>
      <c r="C279" s="33"/>
      <c r="D279" s="34">
        <v>36.79</v>
      </c>
      <c r="E279" s="35">
        <v>39.07</v>
      </c>
    </row>
    <row r="280" spans="1:5" ht="15">
      <c r="A280" s="32">
        <v>45057</v>
      </c>
      <c r="B280" s="33"/>
      <c r="C280" s="33"/>
      <c r="D280" s="34">
        <v>37.880000000000003</v>
      </c>
      <c r="E280" s="35">
        <v>40.22</v>
      </c>
    </row>
    <row r="281" spans="1:5" ht="15">
      <c r="A281" s="32">
        <v>45056</v>
      </c>
      <c r="B281" s="33"/>
      <c r="C281" s="33"/>
      <c r="D281" s="34">
        <v>38.46</v>
      </c>
      <c r="E281" s="35">
        <v>40.840000000000003</v>
      </c>
    </row>
    <row r="282" spans="1:5" ht="15">
      <c r="A282" s="32">
        <v>45055</v>
      </c>
      <c r="B282" s="33"/>
      <c r="C282" s="33"/>
      <c r="D282" s="34">
        <v>38.81</v>
      </c>
      <c r="E282" s="35">
        <v>41.21</v>
      </c>
    </row>
    <row r="283" spans="1:5" ht="15">
      <c r="A283" s="32">
        <v>45054</v>
      </c>
      <c r="B283" s="33"/>
      <c r="C283" s="33"/>
      <c r="D283" s="34">
        <v>37.61</v>
      </c>
      <c r="E283" s="35">
        <v>39.93</v>
      </c>
    </row>
    <row r="284" spans="1:5" ht="15">
      <c r="A284" s="32">
        <v>45053</v>
      </c>
      <c r="B284" s="33"/>
      <c r="C284" s="33"/>
      <c r="D284" s="34">
        <v>37.090000000000003</v>
      </c>
      <c r="E284" s="35">
        <v>39.39</v>
      </c>
    </row>
    <row r="285" spans="1:5" ht="15">
      <c r="A285" s="32">
        <v>45052</v>
      </c>
      <c r="B285" s="33"/>
      <c r="C285" s="33"/>
      <c r="D285" s="34">
        <v>37.07</v>
      </c>
      <c r="E285" s="35">
        <v>39.369999999999997</v>
      </c>
    </row>
    <row r="286" spans="1:5" ht="15">
      <c r="A286" s="32">
        <v>45051</v>
      </c>
      <c r="B286" s="33"/>
      <c r="C286" s="33"/>
      <c r="D286" s="34">
        <v>38.520000000000003</v>
      </c>
      <c r="E286" s="35">
        <v>40.90</v>
      </c>
    </row>
    <row r="287" spans="1:5" ht="15">
      <c r="A287" s="32">
        <v>45050</v>
      </c>
      <c r="B287" s="33"/>
      <c r="C287" s="33"/>
      <c r="D287" s="34">
        <v>38.200000000000003</v>
      </c>
      <c r="E287" s="35">
        <v>41.22</v>
      </c>
    </row>
    <row r="288" spans="1:5" ht="15">
      <c r="A288" s="32">
        <v>45049</v>
      </c>
      <c r="B288" s="33"/>
      <c r="C288" s="33"/>
      <c r="D288" s="34">
        <v>40.409999999999997</v>
      </c>
      <c r="E288" s="35">
        <v>42.91</v>
      </c>
    </row>
    <row r="289" spans="1:5" ht="15">
      <c r="A289" s="32">
        <v>45048</v>
      </c>
      <c r="B289" s="33"/>
      <c r="C289" s="33"/>
      <c r="D289" s="34">
        <v>40.86</v>
      </c>
      <c r="E289" s="35">
        <v>43.38</v>
      </c>
    </row>
    <row r="290" spans="1:5" ht="15">
      <c r="A290" s="32">
        <v>45047</v>
      </c>
      <c r="B290" s="33"/>
      <c r="C290" s="33"/>
      <c r="D290" s="34">
        <v>40.69</v>
      </c>
      <c r="E290" s="35">
        <v>43.21</v>
      </c>
    </row>
    <row r="291" spans="1:5" ht="15">
      <c r="A291" s="32">
        <v>45046</v>
      </c>
      <c r="B291" s="33"/>
      <c r="C291" s="33"/>
      <c r="D291" s="34">
        <v>37</v>
      </c>
      <c r="E291" s="35">
        <v>42.82</v>
      </c>
    </row>
    <row r="292" spans="1:5" ht="15">
      <c r="A292" s="32">
        <v>45045</v>
      </c>
      <c r="B292" s="33"/>
      <c r="C292" s="33"/>
      <c r="D292" s="34">
        <v>38</v>
      </c>
      <c r="E292" s="35">
        <v>42.96</v>
      </c>
    </row>
    <row r="293" spans="1:5" ht="15">
      <c r="A293" s="32">
        <v>45044</v>
      </c>
      <c r="B293" s="33"/>
      <c r="C293" s="33"/>
      <c r="D293" s="34">
        <v>40.47</v>
      </c>
      <c r="E293" s="35">
        <v>42.97</v>
      </c>
    </row>
    <row r="294" spans="1:5" ht="15">
      <c r="A294" s="32">
        <v>45043</v>
      </c>
      <c r="B294" s="33"/>
      <c r="C294" s="33"/>
      <c r="D294" s="34">
        <v>40.590000000000003</v>
      </c>
      <c r="E294" s="35">
        <v>43.50</v>
      </c>
    </row>
    <row r="295" spans="1:5" ht="15">
      <c r="A295" s="32">
        <v>45042</v>
      </c>
      <c r="B295" s="33"/>
      <c r="C295" s="33"/>
      <c r="D295" s="34">
        <v>41.10</v>
      </c>
      <c r="E295" s="35">
        <v>43.64</v>
      </c>
    </row>
    <row r="296" spans="1:5" ht="15">
      <c r="A296" s="32">
        <v>45041</v>
      </c>
      <c r="B296" s="33"/>
      <c r="C296" s="33"/>
      <c r="D296" s="34">
        <v>39.89</v>
      </c>
      <c r="E296" s="35">
        <v>42.35</v>
      </c>
    </row>
    <row r="297" spans="1:5" ht="15">
      <c r="A297" s="32">
        <v>45040</v>
      </c>
      <c r="B297" s="33"/>
      <c r="C297" s="33"/>
      <c r="D297" s="34">
        <v>42.29</v>
      </c>
      <c r="E297" s="35">
        <v>44.91</v>
      </c>
    </row>
    <row r="298" spans="1:5" ht="15">
      <c r="A298" s="32">
        <v>45039</v>
      </c>
      <c r="B298" s="33"/>
      <c r="C298" s="33"/>
      <c r="D298" s="34">
        <v>42.31</v>
      </c>
      <c r="E298" s="35">
        <v>44.93</v>
      </c>
    </row>
    <row r="299" spans="1:5" ht="15">
      <c r="A299" s="32">
        <v>45038</v>
      </c>
      <c r="B299" s="33"/>
      <c r="C299" s="33"/>
      <c r="D299" s="34">
        <v>40</v>
      </c>
      <c r="E299" s="35">
        <v>44.56</v>
      </c>
    </row>
    <row r="300" spans="1:5" ht="15">
      <c r="A300" s="32">
        <v>45037</v>
      </c>
      <c r="B300" s="33"/>
      <c r="C300" s="33"/>
      <c r="D300" s="34">
        <v>41.70</v>
      </c>
      <c r="E300" s="35">
        <v>45.21</v>
      </c>
    </row>
    <row r="301" spans="1:5" ht="15">
      <c r="A301" s="32">
        <v>45036</v>
      </c>
      <c r="B301" s="33"/>
      <c r="C301" s="33"/>
      <c r="D301" s="34">
        <v>44.56</v>
      </c>
      <c r="E301" s="35">
        <v>47.32</v>
      </c>
    </row>
    <row r="302" spans="1:5" ht="15">
      <c r="A302" s="32">
        <v>45035</v>
      </c>
      <c r="B302" s="33"/>
      <c r="C302" s="33"/>
      <c r="D302" s="34">
        <v>44</v>
      </c>
      <c r="E302" s="35">
        <v>46.72</v>
      </c>
    </row>
    <row r="303" spans="1:5" ht="15">
      <c r="A303" s="32">
        <v>45034</v>
      </c>
      <c r="B303" s="33"/>
      <c r="C303" s="33"/>
      <c r="D303" s="34">
        <v>43.88</v>
      </c>
      <c r="E303" s="35">
        <v>46.60</v>
      </c>
    </row>
    <row r="304" spans="1:5" ht="15">
      <c r="A304" s="32">
        <v>45033</v>
      </c>
      <c r="B304" s="33"/>
      <c r="C304" s="33"/>
      <c r="D304" s="34">
        <v>43.73</v>
      </c>
      <c r="E304" s="35">
        <v>46.43</v>
      </c>
    </row>
    <row r="305" spans="1:5" ht="15">
      <c r="A305" s="32">
        <v>45032</v>
      </c>
      <c r="B305" s="33"/>
      <c r="C305" s="33"/>
      <c r="D305" s="34">
        <v>43.18</v>
      </c>
      <c r="E305" s="35">
        <v>45.86</v>
      </c>
    </row>
    <row r="306" spans="1:5" ht="15">
      <c r="A306" s="32">
        <v>45031</v>
      </c>
      <c r="B306" s="33"/>
      <c r="C306" s="33"/>
      <c r="D306" s="34">
        <v>43.22</v>
      </c>
      <c r="E306" s="35">
        <v>45.90</v>
      </c>
    </row>
    <row r="307" spans="1:5" ht="15">
      <c r="A307" s="32">
        <v>45030</v>
      </c>
      <c r="B307" s="33"/>
      <c r="C307" s="33"/>
      <c r="D307" s="34">
        <v>44.89</v>
      </c>
      <c r="E307" s="35">
        <v>47.67</v>
      </c>
    </row>
    <row r="308" spans="1:5" ht="15">
      <c r="A308" s="32">
        <v>45029</v>
      </c>
      <c r="B308" s="33"/>
      <c r="C308" s="33"/>
      <c r="D308" s="34">
        <v>46.28</v>
      </c>
      <c r="E308" s="35">
        <v>49.14</v>
      </c>
    </row>
    <row r="309" spans="1:5" ht="15">
      <c r="A309" s="32">
        <v>45028</v>
      </c>
      <c r="B309" s="33"/>
      <c r="C309" s="33"/>
      <c r="D309" s="34">
        <v>45.26</v>
      </c>
      <c r="E309" s="35">
        <v>48.06</v>
      </c>
    </row>
    <row r="310" spans="1:5" ht="15">
      <c r="A310" s="32">
        <v>45027</v>
      </c>
      <c r="B310" s="33"/>
      <c r="C310" s="33"/>
      <c r="D310" s="34">
        <v>44.56</v>
      </c>
      <c r="E310" s="35">
        <v>47.32</v>
      </c>
    </row>
    <row r="311" spans="1:5" ht="15">
      <c r="A311" s="32">
        <v>45026</v>
      </c>
      <c r="B311" s="33"/>
      <c r="C311" s="33"/>
      <c r="D311" s="34">
        <v>45.52</v>
      </c>
      <c r="E311" s="35">
        <v>48.34</v>
      </c>
    </row>
    <row r="312" spans="1:5" ht="15">
      <c r="A312" s="32">
        <v>45025</v>
      </c>
      <c r="B312" s="33"/>
      <c r="C312" s="33"/>
      <c r="D312" s="34">
        <v>45.54</v>
      </c>
      <c r="E312" s="35">
        <v>48.36</v>
      </c>
    </row>
    <row r="313" spans="1:5" ht="15">
      <c r="A313" s="32">
        <v>45024</v>
      </c>
      <c r="B313" s="33"/>
      <c r="C313" s="33"/>
      <c r="D313" s="34">
        <v>45.77</v>
      </c>
      <c r="E313" s="35">
        <v>48.61</v>
      </c>
    </row>
    <row r="314" spans="1:5" ht="15">
      <c r="A314" s="32">
        <v>45023</v>
      </c>
      <c r="B314" s="33"/>
      <c r="C314" s="33"/>
      <c r="D314" s="34">
        <v>45.82</v>
      </c>
      <c r="E314" s="35">
        <v>48.66</v>
      </c>
    </row>
    <row r="315" spans="1:5" ht="15">
      <c r="A315" s="32">
        <v>45022</v>
      </c>
      <c r="B315" s="33"/>
      <c r="C315" s="33"/>
      <c r="D315" s="34">
        <v>49.05</v>
      </c>
      <c r="E315" s="35">
        <v>52.09</v>
      </c>
    </row>
    <row r="316" spans="1:5" ht="15">
      <c r="A316" s="32">
        <v>45021</v>
      </c>
      <c r="B316" s="33"/>
      <c r="C316" s="33"/>
      <c r="D316" s="34">
        <v>50.44</v>
      </c>
      <c r="E316" s="35">
        <v>53.56</v>
      </c>
    </row>
    <row r="317" spans="1:5" ht="15">
      <c r="A317" s="32">
        <v>45020</v>
      </c>
      <c r="B317" s="33"/>
      <c r="C317" s="33"/>
      <c r="D317" s="34">
        <v>50.39</v>
      </c>
      <c r="E317" s="35">
        <v>53.51</v>
      </c>
    </row>
    <row r="318" spans="1:5" ht="15">
      <c r="A318" s="32">
        <v>45019</v>
      </c>
      <c r="B318" s="33"/>
      <c r="C318" s="33"/>
      <c r="D318" s="34">
        <v>47.15</v>
      </c>
      <c r="E318" s="35">
        <v>50.07</v>
      </c>
    </row>
    <row r="319" spans="1:5" ht="15">
      <c r="A319" s="32">
        <v>45018</v>
      </c>
      <c r="B319" s="33"/>
      <c r="C319" s="33"/>
      <c r="D319" s="34">
        <v>46.03</v>
      </c>
      <c r="E319" s="35">
        <v>51.70</v>
      </c>
    </row>
    <row r="320" spans="1:5" ht="15">
      <c r="A320" s="32">
        <v>45017</v>
      </c>
      <c r="B320" s="33"/>
      <c r="C320" s="33"/>
      <c r="D320" s="34">
        <v>45.66</v>
      </c>
      <c r="E320" s="35">
        <v>48.48</v>
      </c>
    </row>
    <row r="321" spans="1:5" ht="15">
      <c r="A321" s="32">
        <v>45016</v>
      </c>
      <c r="B321" s="33"/>
      <c r="C321" s="33"/>
      <c r="D321" s="34">
        <v>44.20</v>
      </c>
      <c r="E321" s="35">
        <v>46.94</v>
      </c>
    </row>
    <row r="322" spans="1:5" ht="15">
      <c r="A322" s="32">
        <v>45015</v>
      </c>
      <c r="B322" s="33"/>
      <c r="C322" s="33"/>
      <c r="D322" s="34">
        <v>44.49</v>
      </c>
      <c r="E322" s="35">
        <v>47.25</v>
      </c>
    </row>
    <row r="323" spans="1:5" ht="15">
      <c r="A323" s="32">
        <v>45014</v>
      </c>
      <c r="B323" s="33"/>
      <c r="C323" s="33"/>
      <c r="D323" s="34">
        <v>43.97</v>
      </c>
      <c r="E323" s="35">
        <v>48</v>
      </c>
    </row>
    <row r="324" spans="1:5" ht="15">
      <c r="A324" s="32">
        <v>45013</v>
      </c>
      <c r="B324" s="33"/>
      <c r="C324" s="33"/>
      <c r="D324" s="34">
        <v>45.43</v>
      </c>
      <c r="E324" s="35">
        <v>48.25</v>
      </c>
    </row>
    <row r="325" spans="1:5" ht="15">
      <c r="A325" s="32">
        <v>45012</v>
      </c>
      <c r="B325" s="33"/>
      <c r="C325" s="33"/>
      <c r="D325" s="34">
        <v>43.48</v>
      </c>
      <c r="E325" s="35">
        <v>46.16</v>
      </c>
    </row>
    <row r="326" spans="1:5" ht="15">
      <c r="A326" s="32">
        <v>45011</v>
      </c>
      <c r="B326" s="33"/>
      <c r="C326" s="33"/>
      <c r="D326" s="34">
        <v>43.06</v>
      </c>
      <c r="E326" s="35">
        <v>45.72</v>
      </c>
    </row>
    <row r="327" spans="1:5" ht="15">
      <c r="A327" s="32">
        <v>45010</v>
      </c>
      <c r="B327" s="33"/>
      <c r="C327" s="33"/>
      <c r="D327" s="34">
        <v>40</v>
      </c>
      <c r="E327" s="35">
        <v>45.85</v>
      </c>
    </row>
    <row r="328" spans="1:5" ht="15">
      <c r="A328" s="32">
        <v>45009</v>
      </c>
      <c r="B328" s="33"/>
      <c r="C328" s="33"/>
      <c r="D328" s="34">
        <v>42.93</v>
      </c>
      <c r="E328" s="35">
        <v>45.59</v>
      </c>
    </row>
    <row r="329" spans="1:5" ht="15">
      <c r="A329" s="32">
        <v>45008</v>
      </c>
      <c r="B329" s="33"/>
      <c r="C329" s="33"/>
      <c r="D329" s="34">
        <v>42.40</v>
      </c>
      <c r="E329" s="35">
        <v>45.02</v>
      </c>
    </row>
    <row r="330" spans="1:5" ht="15">
      <c r="A330" s="32">
        <v>45007</v>
      </c>
      <c r="B330" s="33"/>
      <c r="C330" s="33"/>
      <c r="D330" s="34">
        <v>40</v>
      </c>
      <c r="E330" s="35">
        <v>43.80</v>
      </c>
    </row>
    <row r="331" spans="1:5" ht="15">
      <c r="A331" s="32">
        <v>45006</v>
      </c>
      <c r="B331" s="33"/>
      <c r="C331" s="33"/>
      <c r="D331" s="34">
        <v>40.50</v>
      </c>
      <c r="E331" s="35">
        <v>44.16</v>
      </c>
    </row>
    <row r="332" spans="1:5" ht="15">
      <c r="A332" s="32">
        <v>45005</v>
      </c>
      <c r="B332" s="33"/>
      <c r="C332" s="33"/>
      <c r="D332" s="34">
        <v>41.20</v>
      </c>
      <c r="E332" s="35">
        <v>46.21</v>
      </c>
    </row>
    <row r="333" spans="1:5" ht="15">
      <c r="A333" s="32">
        <v>45004</v>
      </c>
      <c r="B333" s="33"/>
      <c r="C333" s="33"/>
      <c r="D333" s="34">
        <v>40</v>
      </c>
      <c r="E333" s="35">
        <v>47.01</v>
      </c>
    </row>
    <row r="334" spans="1:5" ht="15">
      <c r="A334" s="32">
        <v>45003</v>
      </c>
      <c r="B334" s="33"/>
      <c r="C334" s="33"/>
      <c r="D334" s="34">
        <v>40.619999999999997</v>
      </c>
      <c r="E334" s="35">
        <v>47.01</v>
      </c>
    </row>
    <row r="335" spans="1:5" ht="15">
      <c r="A335" s="32">
        <v>45002</v>
      </c>
      <c r="B335" s="33"/>
      <c r="C335" s="33"/>
      <c r="D335" s="34">
        <v>43.65</v>
      </c>
      <c r="E335" s="35">
        <v>46.35</v>
      </c>
    </row>
    <row r="336" spans="1:5" ht="15">
      <c r="A336" s="32">
        <v>45001</v>
      </c>
      <c r="B336" s="33"/>
      <c r="C336" s="33"/>
      <c r="D336" s="34">
        <v>45.22</v>
      </c>
      <c r="E336" s="35">
        <v>48.02</v>
      </c>
    </row>
    <row r="337" spans="1:5" ht="15">
      <c r="A337" s="32">
        <v>45000</v>
      </c>
      <c r="B337" s="33"/>
      <c r="C337" s="33"/>
      <c r="D337" s="34">
        <v>47.33</v>
      </c>
      <c r="E337" s="35">
        <v>50.25</v>
      </c>
    </row>
    <row r="338" spans="1:5" ht="15">
      <c r="A338" s="32">
        <v>44999</v>
      </c>
      <c r="B338" s="33"/>
      <c r="C338" s="33"/>
      <c r="D338" s="34">
        <v>43.59</v>
      </c>
      <c r="E338" s="35">
        <v>52.94</v>
      </c>
    </row>
    <row r="339" spans="1:5" ht="15">
      <c r="A339" s="32">
        <v>44998</v>
      </c>
      <c r="B339" s="33"/>
      <c r="C339" s="33"/>
      <c r="D339" s="34">
        <v>45.94</v>
      </c>
      <c r="E339" s="35">
        <v>48.78</v>
      </c>
    </row>
    <row r="340" spans="1:5" ht="15">
      <c r="A340" s="32">
        <v>44997</v>
      </c>
      <c r="B340" s="33"/>
      <c r="C340" s="33"/>
      <c r="D340" s="34">
        <v>46.05</v>
      </c>
      <c r="E340" s="35">
        <v>48.89</v>
      </c>
    </row>
    <row r="341" spans="1:5" ht="15">
      <c r="A341" s="32">
        <v>44996</v>
      </c>
      <c r="B341" s="33"/>
      <c r="C341" s="33"/>
      <c r="D341" s="34">
        <v>45.94</v>
      </c>
      <c r="E341" s="35">
        <v>48.78</v>
      </c>
    </row>
    <row r="342" spans="1:5" ht="15">
      <c r="A342" s="32">
        <v>44995</v>
      </c>
      <c r="B342" s="33"/>
      <c r="C342" s="33"/>
      <c r="D342" s="34">
        <v>42.11</v>
      </c>
      <c r="E342" s="35">
        <v>44.71</v>
      </c>
    </row>
    <row r="343" spans="1:5" ht="15">
      <c r="A343" s="32">
        <v>44994</v>
      </c>
      <c r="B343" s="33"/>
      <c r="C343" s="33"/>
      <c r="D343" s="34">
        <v>45.31</v>
      </c>
      <c r="E343" s="35">
        <v>48.11</v>
      </c>
    </row>
    <row r="344" spans="1:5" ht="15">
      <c r="A344" s="32">
        <v>44993</v>
      </c>
      <c r="B344" s="33"/>
      <c r="C344" s="33"/>
      <c r="D344" s="34">
        <v>44.46</v>
      </c>
      <c r="E344" s="35">
        <v>47.22</v>
      </c>
    </row>
    <row r="345" spans="1:5" ht="15">
      <c r="A345" s="32">
        <v>44992</v>
      </c>
      <c r="B345" s="33"/>
      <c r="C345" s="33"/>
      <c r="D345" s="34">
        <v>45.05</v>
      </c>
      <c r="E345" s="35">
        <v>47.83</v>
      </c>
    </row>
    <row r="346" spans="1:5" ht="15">
      <c r="A346" s="32">
        <v>44991</v>
      </c>
      <c r="B346" s="33"/>
      <c r="C346" s="33"/>
      <c r="D346" s="34">
        <v>47.83</v>
      </c>
      <c r="E346" s="35">
        <v>50.79</v>
      </c>
    </row>
    <row r="347" spans="1:5" ht="15">
      <c r="A347" s="32">
        <v>44990</v>
      </c>
      <c r="B347" s="33"/>
      <c r="C347" s="33"/>
      <c r="D347" s="34">
        <v>47.62</v>
      </c>
      <c r="E347" s="35">
        <v>50.56</v>
      </c>
    </row>
    <row r="348" spans="1:5" ht="15">
      <c r="A348" s="32">
        <v>44989</v>
      </c>
      <c r="B348" s="33"/>
      <c r="C348" s="33"/>
      <c r="D348" s="34">
        <v>44.50</v>
      </c>
      <c r="E348" s="35">
        <v>50.14</v>
      </c>
    </row>
    <row r="349" spans="1:5" ht="15">
      <c r="A349" s="32">
        <v>44988</v>
      </c>
      <c r="B349" s="33"/>
      <c r="C349" s="33"/>
      <c r="D349" s="34">
        <v>49.78</v>
      </c>
      <c r="E349" s="35">
        <v>52.86</v>
      </c>
    </row>
    <row r="350" spans="1:5" ht="15">
      <c r="A350" s="32">
        <v>44987</v>
      </c>
      <c r="B350" s="33"/>
      <c r="C350" s="33"/>
      <c r="D350" s="34">
        <v>49.50</v>
      </c>
      <c r="E350" s="35">
        <v>52.86</v>
      </c>
    </row>
    <row r="351" spans="1:5" ht="15">
      <c r="A351" s="32">
        <v>44986</v>
      </c>
      <c r="B351" s="33"/>
      <c r="C351" s="33"/>
      <c r="D351" s="34">
        <v>49.76</v>
      </c>
      <c r="E351" s="35">
        <v>52.84</v>
      </c>
    </row>
    <row r="352" spans="1:5" ht="15">
      <c r="A352" s="32">
        <v>44985</v>
      </c>
      <c r="B352" s="33"/>
      <c r="C352" s="33"/>
      <c r="D352" s="34">
        <v>51.32</v>
      </c>
      <c r="E352" s="35">
        <v>54.50</v>
      </c>
    </row>
    <row r="353" spans="1:5" ht="15">
      <c r="A353" s="32">
        <v>44984</v>
      </c>
      <c r="B353" s="33"/>
      <c r="C353" s="33"/>
      <c r="D353" s="34">
        <v>52.74</v>
      </c>
      <c r="E353" s="35">
        <v>56</v>
      </c>
    </row>
    <row r="354" spans="1:5" ht="15">
      <c r="A354" s="32">
        <v>44983</v>
      </c>
      <c r="B354" s="33"/>
      <c r="C354" s="33"/>
      <c r="D354" s="34">
        <v>52.57</v>
      </c>
      <c r="E354" s="35">
        <v>56.60</v>
      </c>
    </row>
    <row r="355" spans="1:5" ht="15">
      <c r="A355" s="32">
        <v>44982</v>
      </c>
      <c r="B355" s="33"/>
      <c r="C355" s="33"/>
      <c r="D355" s="34">
        <v>52.30</v>
      </c>
      <c r="E355" s="35">
        <v>55.54</v>
      </c>
    </row>
    <row r="356" spans="1:5" ht="15">
      <c r="A356" s="32">
        <v>44981</v>
      </c>
      <c r="B356" s="33"/>
      <c r="C356" s="33"/>
      <c r="D356" s="34">
        <v>50.13</v>
      </c>
      <c r="E356" s="35">
        <v>53.23</v>
      </c>
    </row>
    <row r="357" spans="1:5" ht="15">
      <c r="A357" s="32">
        <v>44980</v>
      </c>
      <c r="B357" s="33"/>
      <c r="C357" s="33"/>
      <c r="D357" s="34">
        <v>50.33</v>
      </c>
      <c r="E357" s="35">
        <v>53.45</v>
      </c>
    </row>
    <row r="358" spans="1:5" ht="15">
      <c r="A358" s="32">
        <v>44979</v>
      </c>
      <c r="B358" s="33"/>
      <c r="C358" s="33"/>
      <c r="D358" s="34">
        <v>49.12</v>
      </c>
      <c r="E358" s="35">
        <v>52.16</v>
      </c>
    </row>
    <row r="359" spans="1:5" ht="15">
      <c r="A359" s="32">
        <v>44978</v>
      </c>
      <c r="B359" s="33"/>
      <c r="C359" s="33"/>
      <c r="D359" s="34">
        <v>51.19</v>
      </c>
      <c r="E359" s="35">
        <v>54.35</v>
      </c>
    </row>
    <row r="360" spans="1:5" ht="15">
      <c r="A360" s="32">
        <v>44977</v>
      </c>
      <c r="B360" s="33"/>
      <c r="C360" s="33"/>
      <c r="D360" s="34">
        <v>50.61</v>
      </c>
      <c r="E360" s="35">
        <v>53.75</v>
      </c>
    </row>
    <row r="361" spans="1:5" ht="15">
      <c r="A361" s="32">
        <v>44976</v>
      </c>
      <c r="B361" s="33"/>
      <c r="C361" s="33"/>
      <c r="D361" s="34">
        <v>50.48</v>
      </c>
      <c r="E361" s="35">
        <v>53.60</v>
      </c>
    </row>
    <row r="362" spans="1:5" ht="15">
      <c r="A362" s="32">
        <v>44975</v>
      </c>
      <c r="B362" s="33"/>
      <c r="C362" s="33"/>
      <c r="D362" s="34">
        <v>50.50</v>
      </c>
      <c r="E362" s="35">
        <v>53.62</v>
      </c>
    </row>
    <row r="363" spans="1:5" ht="15">
      <c r="A363" s="32">
        <v>44974</v>
      </c>
      <c r="B363" s="33"/>
      <c r="C363" s="33"/>
      <c r="D363" s="34">
        <v>53.68</v>
      </c>
      <c r="E363" s="35">
        <v>57</v>
      </c>
    </row>
    <row r="364" spans="1:5" ht="15">
      <c r="A364" s="32">
        <v>44973</v>
      </c>
      <c r="B364" s="33"/>
      <c r="C364" s="33"/>
      <c r="D364" s="34">
        <v>54.73</v>
      </c>
      <c r="E364" s="35">
        <v>58.12</v>
      </c>
    </row>
    <row r="365" spans="1:5" ht="15">
      <c r="A365" s="32">
        <v>44972</v>
      </c>
      <c r="B365" s="33"/>
      <c r="C365" s="33"/>
      <c r="D365" s="34">
        <v>53.20</v>
      </c>
      <c r="E365" s="35">
        <v>57.26</v>
      </c>
    </row>
    <row r="366" spans="1:5" ht="15">
      <c r="A366" s="32">
        <v>44971</v>
      </c>
      <c r="B366" s="33"/>
      <c r="C366" s="33"/>
      <c r="D366" s="34">
        <v>53.26</v>
      </c>
      <c r="E366" s="35">
        <v>56.56</v>
      </c>
    </row>
    <row r="367" spans="1:5" ht="15">
      <c r="A367" s="32">
        <v>44970</v>
      </c>
      <c r="B367" s="33"/>
      <c r="C367" s="33"/>
      <c r="D367" s="34">
        <v>54</v>
      </c>
      <c r="E367" s="35">
        <v>58.21</v>
      </c>
    </row>
    <row r="368" spans="1:5" ht="15">
      <c r="A368" s="32">
        <v>44969</v>
      </c>
      <c r="B368" s="33"/>
      <c r="C368" s="33"/>
      <c r="D368" s="34">
        <v>49.50</v>
      </c>
      <c r="E368" s="35">
        <v>57.09</v>
      </c>
    </row>
    <row r="369" spans="1:5" ht="15">
      <c r="A369" s="32">
        <v>44968</v>
      </c>
      <c r="B369" s="33"/>
      <c r="C369" s="33"/>
      <c r="D369" s="34">
        <v>54.79</v>
      </c>
      <c r="E369" s="35">
        <v>58.17</v>
      </c>
    </row>
    <row r="370" spans="1:5" ht="15">
      <c r="A370" s="32">
        <v>44967</v>
      </c>
      <c r="B370" s="33"/>
      <c r="C370" s="33"/>
      <c r="D370" s="34">
        <v>56.21</v>
      </c>
      <c r="E370" s="35">
        <v>59.69</v>
      </c>
    </row>
    <row r="371" spans="1:5" ht="15">
      <c r="A371" s="32">
        <v>44966</v>
      </c>
      <c r="B371" s="33"/>
      <c r="C371" s="33"/>
      <c r="D371" s="34">
        <v>56.30</v>
      </c>
      <c r="E371" s="35">
        <v>59.78</v>
      </c>
    </row>
    <row r="372" spans="1:5" ht="15">
      <c r="A372" s="32">
        <v>44965</v>
      </c>
      <c r="B372" s="33"/>
      <c r="C372" s="33"/>
      <c r="D372" s="34">
        <v>59.72</v>
      </c>
      <c r="E372" s="35">
        <v>63.42</v>
      </c>
    </row>
    <row r="373" spans="1:5" ht="15">
      <c r="A373" s="32">
        <v>44964</v>
      </c>
      <c r="B373" s="33"/>
      <c r="C373" s="33"/>
      <c r="D373" s="34">
        <v>59.84</v>
      </c>
      <c r="E373" s="35">
        <v>64.48</v>
      </c>
    </row>
    <row r="374" spans="1:5" ht="15">
      <c r="A374" s="32">
        <v>44963</v>
      </c>
      <c r="B374" s="33"/>
      <c r="C374" s="33"/>
      <c r="D374" s="34">
        <v>59.84</v>
      </c>
      <c r="E374" s="35">
        <v>65</v>
      </c>
    </row>
    <row r="375" spans="1:5" ht="15">
      <c r="A375" s="32">
        <v>44962</v>
      </c>
      <c r="B375" s="33"/>
      <c r="C375" s="33"/>
      <c r="D375" s="34">
        <v>58.88</v>
      </c>
      <c r="E375" s="35">
        <v>62.52</v>
      </c>
    </row>
    <row r="376" spans="1:5" ht="15">
      <c r="A376" s="32">
        <v>44961</v>
      </c>
      <c r="B376" s="33"/>
      <c r="C376" s="33"/>
      <c r="D376" s="34">
        <v>58.79</v>
      </c>
      <c r="E376" s="35">
        <v>62.43</v>
      </c>
    </row>
    <row r="377" spans="1:5" ht="15">
      <c r="A377" s="32">
        <v>44960</v>
      </c>
      <c r="B377" s="33"/>
      <c r="C377" s="33"/>
      <c r="D377" s="34">
        <v>58.56</v>
      </c>
      <c r="E377" s="35">
        <v>62.18</v>
      </c>
    </row>
    <row r="378" spans="1:5" ht="15">
      <c r="A378" s="32">
        <v>44959</v>
      </c>
      <c r="B378" s="33"/>
      <c r="C378" s="33"/>
      <c r="D378" s="34">
        <v>59.85</v>
      </c>
      <c r="E378" s="35">
        <v>63.55</v>
      </c>
    </row>
    <row r="379" spans="1:5" ht="15">
      <c r="A379" s="32">
        <v>44958</v>
      </c>
      <c r="B379" s="33"/>
      <c r="C379" s="33"/>
      <c r="D379" s="34">
        <v>58.17</v>
      </c>
      <c r="E379" s="35">
        <v>61.77</v>
      </c>
    </row>
    <row r="380" spans="1:5" ht="15">
      <c r="A380" s="32">
        <v>44957</v>
      </c>
      <c r="B380" s="33"/>
      <c r="C380" s="33"/>
      <c r="D380" s="34">
        <v>59.44</v>
      </c>
      <c r="E380" s="35">
        <v>63.12</v>
      </c>
    </row>
    <row r="381" spans="1:5" ht="15">
      <c r="A381" s="32">
        <v>44956</v>
      </c>
      <c r="B381" s="33"/>
      <c r="C381" s="33"/>
      <c r="D381" s="34">
        <v>55.52</v>
      </c>
      <c r="E381" s="35">
        <v>58.96</v>
      </c>
    </row>
    <row r="382" spans="1:5" ht="15">
      <c r="A382" s="32">
        <v>44955</v>
      </c>
      <c r="B382" s="33"/>
      <c r="C382" s="33"/>
      <c r="D382" s="34">
        <v>54.33</v>
      </c>
      <c r="E382" s="35">
        <v>58.74</v>
      </c>
    </row>
    <row r="383" spans="1:5" ht="15">
      <c r="A383" s="32">
        <v>44954</v>
      </c>
      <c r="B383" s="33"/>
      <c r="C383" s="33"/>
      <c r="D383" s="34">
        <v>55.47</v>
      </c>
      <c r="E383" s="35">
        <v>58.91</v>
      </c>
    </row>
    <row r="384" spans="1:5" ht="15">
      <c r="A384" s="32">
        <v>44953</v>
      </c>
      <c r="B384" s="33"/>
      <c r="C384" s="33"/>
      <c r="D384" s="34">
        <v>60.21</v>
      </c>
      <c r="E384" s="35">
        <v>63.93</v>
      </c>
    </row>
    <row r="385" spans="1:5" ht="15">
      <c r="A385" s="32">
        <v>44952</v>
      </c>
      <c r="B385" s="33"/>
      <c r="C385" s="33"/>
      <c r="D385" s="34">
        <v>59.04</v>
      </c>
      <c r="E385" s="35">
        <v>62.70</v>
      </c>
    </row>
    <row r="386" spans="1:5" ht="15">
      <c r="A386" s="32">
        <v>44951</v>
      </c>
      <c r="B386" s="33"/>
      <c r="C386" s="33"/>
      <c r="D386" s="34">
        <v>56.59</v>
      </c>
      <c r="E386" s="35">
        <v>64.16</v>
      </c>
    </row>
    <row r="387" spans="1:5" ht="15">
      <c r="A387" s="32">
        <v>44950</v>
      </c>
      <c r="B387" s="33"/>
      <c r="C387" s="33"/>
      <c r="D387" s="34">
        <v>66.25</v>
      </c>
      <c r="E387" s="35">
        <v>70.349999999999994</v>
      </c>
    </row>
    <row r="388" spans="1:5" ht="15">
      <c r="A388" s="32">
        <v>44949</v>
      </c>
      <c r="B388" s="33"/>
      <c r="C388" s="33"/>
      <c r="D388" s="34">
        <v>62.14</v>
      </c>
      <c r="E388" s="35">
        <v>65.98</v>
      </c>
    </row>
    <row r="389" spans="1:5" ht="15">
      <c r="A389" s="32">
        <v>44948</v>
      </c>
      <c r="B389" s="33"/>
      <c r="C389" s="33"/>
      <c r="D389" s="34">
        <v>61.89</v>
      </c>
      <c r="E389" s="35">
        <v>65.709999999999994</v>
      </c>
    </row>
    <row r="390" spans="1:5" ht="15">
      <c r="A390" s="32">
        <v>44947</v>
      </c>
      <c r="B390" s="33"/>
      <c r="C390" s="33"/>
      <c r="D390" s="34">
        <v>61.85</v>
      </c>
      <c r="E390" s="35">
        <v>65.67</v>
      </c>
    </row>
    <row r="391" spans="1:5" ht="15">
      <c r="A391" s="32">
        <v>44946</v>
      </c>
      <c r="B391" s="33"/>
      <c r="C391" s="33"/>
      <c r="D391" s="34">
        <v>60.57</v>
      </c>
      <c r="E391" s="35">
        <v>64.31</v>
      </c>
    </row>
    <row r="392" spans="1:5" ht="15">
      <c r="A392" s="32">
        <v>44945</v>
      </c>
      <c r="B392" s="33"/>
      <c r="C392" s="33"/>
      <c r="D392" s="34">
        <v>61.93</v>
      </c>
      <c r="E392" s="35">
        <v>65.77</v>
      </c>
    </row>
    <row r="393" spans="1:5" ht="15">
      <c r="A393" s="32">
        <v>44944</v>
      </c>
      <c r="B393" s="33"/>
      <c r="C393" s="33"/>
      <c r="D393" s="34">
        <v>56.24</v>
      </c>
      <c r="E393" s="35">
        <v>59.72</v>
      </c>
    </row>
    <row r="394" spans="1:5" ht="15">
      <c r="A394" s="32">
        <v>44943</v>
      </c>
      <c r="B394" s="33"/>
      <c r="C394" s="33"/>
      <c r="D394" s="34">
        <v>56.98</v>
      </c>
      <c r="E394" s="35">
        <v>60.50</v>
      </c>
    </row>
    <row r="395" spans="1:5" ht="15">
      <c r="A395" s="32">
        <v>44942</v>
      </c>
      <c r="B395" s="33"/>
      <c r="C395" s="33"/>
      <c r="D395" s="34">
        <v>56.50</v>
      </c>
      <c r="E395" s="35">
        <v>67.430000000000007</v>
      </c>
    </row>
    <row r="396" spans="1:5" ht="15">
      <c r="A396" s="32">
        <v>44941</v>
      </c>
      <c r="B396" s="33"/>
      <c r="C396" s="33"/>
      <c r="D396" s="34">
        <v>63.87</v>
      </c>
      <c r="E396" s="35">
        <v>67.83</v>
      </c>
    </row>
    <row r="397" spans="1:5" ht="15">
      <c r="A397" s="32">
        <v>44940</v>
      </c>
      <c r="B397" s="33"/>
      <c r="C397" s="33"/>
      <c r="D397" s="34">
        <v>63</v>
      </c>
      <c r="E397" s="35">
        <v>67.739999999999995</v>
      </c>
    </row>
    <row r="398" spans="1:5" ht="15">
      <c r="A398" s="32">
        <v>44939</v>
      </c>
      <c r="B398" s="33"/>
      <c r="C398" s="33"/>
      <c r="D398" s="34">
        <v>66.20</v>
      </c>
      <c r="E398" s="35">
        <v>70.30</v>
      </c>
    </row>
    <row r="399" spans="1:5" ht="15">
      <c r="A399" s="32">
        <v>44938</v>
      </c>
      <c r="B399" s="33"/>
      <c r="C399" s="33"/>
      <c r="D399" s="34">
        <v>65.900000000000006</v>
      </c>
      <c r="E399" s="35">
        <v>69.98</v>
      </c>
    </row>
    <row r="400" spans="1:5" ht="15">
      <c r="A400" s="32">
        <v>44937</v>
      </c>
      <c r="B400" s="33"/>
      <c r="C400" s="33"/>
      <c r="D400" s="34">
        <v>70.52</v>
      </c>
      <c r="E400" s="35">
        <v>74.88</v>
      </c>
    </row>
    <row r="401" spans="1:5" ht="15">
      <c r="A401" s="32">
        <v>44936</v>
      </c>
      <c r="B401" s="33"/>
      <c r="C401" s="33"/>
      <c r="D401" s="34">
        <v>68.12</v>
      </c>
      <c r="E401" s="35">
        <v>72.34</v>
      </c>
    </row>
    <row r="402" spans="1:5" ht="15">
      <c r="A402" s="32">
        <v>44935</v>
      </c>
      <c r="B402" s="33"/>
      <c r="C402" s="33"/>
      <c r="D402" s="34">
        <v>70.349999999999994</v>
      </c>
      <c r="E402" s="35">
        <v>74.709999999999994</v>
      </c>
    </row>
    <row r="403" spans="1:5" ht="15">
      <c r="A403" s="32">
        <v>44934</v>
      </c>
      <c r="B403" s="33"/>
      <c r="C403" s="33"/>
      <c r="D403" s="34">
        <v>70.05</v>
      </c>
      <c r="E403" s="35">
        <v>74.39</v>
      </c>
    </row>
    <row r="404" spans="1:5" ht="15">
      <c r="A404" s="32">
        <v>44933</v>
      </c>
      <c r="B404" s="33"/>
      <c r="C404" s="33"/>
      <c r="D404" s="34">
        <v>66</v>
      </c>
      <c r="E404" s="35">
        <v>74.19</v>
      </c>
    </row>
    <row r="405" spans="1:5" ht="15">
      <c r="A405" s="32">
        <v>44932</v>
      </c>
      <c r="B405" s="33"/>
      <c r="C405" s="33"/>
      <c r="D405" s="34">
        <v>61.50</v>
      </c>
      <c r="E405" s="35">
        <v>66.83</v>
      </c>
    </row>
    <row r="406" spans="1:5" ht="15">
      <c r="A406" s="32">
        <v>44931</v>
      </c>
      <c r="B406" s="33"/>
      <c r="C406" s="33"/>
      <c r="D406" s="34">
        <v>64.989999999999995</v>
      </c>
      <c r="E406" s="35">
        <v>69.010000000000005</v>
      </c>
    </row>
    <row r="407" spans="1:5" ht="15">
      <c r="A407" s="32">
        <v>44930</v>
      </c>
      <c r="B407" s="33"/>
      <c r="C407" s="33"/>
      <c r="D407" s="34">
        <v>63.50</v>
      </c>
      <c r="E407" s="35">
        <v>72.63</v>
      </c>
    </row>
    <row r="408" spans="1:5" ht="15">
      <c r="A408" s="32">
        <v>44929</v>
      </c>
      <c r="B408" s="33"/>
      <c r="C408" s="33"/>
      <c r="D408" s="34">
        <v>68.680000000000007</v>
      </c>
      <c r="E408" s="35">
        <v>72.92</v>
      </c>
    </row>
    <row r="409" spans="1:5" ht="15">
      <c r="A409" s="32">
        <v>44928</v>
      </c>
      <c r="B409" s="33"/>
      <c r="C409" s="33"/>
      <c r="D409" s="34">
        <v>71.97</v>
      </c>
      <c r="E409" s="35">
        <v>76.430000000000007</v>
      </c>
    </row>
    <row r="410" spans="1:5" ht="15">
      <c r="A410" s="32">
        <v>44927</v>
      </c>
      <c r="B410" s="33"/>
      <c r="C410" s="33"/>
      <c r="D410" s="34">
        <v>65.25</v>
      </c>
      <c r="E410" s="35">
        <v>74.91</v>
      </c>
    </row>
    <row r="411" spans="1:5" ht="15">
      <c r="A411" s="32">
        <v>44926</v>
      </c>
      <c r="B411" s="33"/>
      <c r="C411" s="33"/>
      <c r="D411" s="34">
        <v>67.80</v>
      </c>
      <c r="E411" s="35">
        <v>75.63</v>
      </c>
    </row>
    <row r="412" spans="1:5" ht="15">
      <c r="A412" s="32">
        <v>44925</v>
      </c>
      <c r="B412" s="33"/>
      <c r="C412" s="33"/>
      <c r="D412" s="34">
        <v>74.33</v>
      </c>
      <c r="E412" s="35">
        <v>78.930000000000007</v>
      </c>
    </row>
    <row r="413" spans="1:5" ht="15">
      <c r="A413" s="32">
        <v>44924</v>
      </c>
      <c r="B413" s="33"/>
      <c r="C413" s="33"/>
      <c r="D413" s="34">
        <v>68.510000000000005</v>
      </c>
      <c r="E413" s="35">
        <v>72.739999999999995</v>
      </c>
    </row>
    <row r="414" spans="1:5" ht="15">
      <c r="A414" s="32">
        <v>44923</v>
      </c>
      <c r="B414" s="33"/>
      <c r="C414" s="33"/>
      <c r="D414" s="34">
        <v>73.11</v>
      </c>
      <c r="E414" s="35">
        <v>77.63</v>
      </c>
    </row>
    <row r="415" spans="1:5" ht="15">
      <c r="A415" s="32">
        <v>44922</v>
      </c>
      <c r="B415" s="33"/>
      <c r="C415" s="33"/>
      <c r="D415" s="34">
        <v>67</v>
      </c>
      <c r="E415" s="35">
        <v>77.22</v>
      </c>
    </row>
    <row r="416" spans="1:5" ht="15">
      <c r="A416" s="32">
        <v>44921</v>
      </c>
      <c r="B416" s="33"/>
      <c r="C416" s="33"/>
      <c r="D416" s="34">
        <v>73</v>
      </c>
      <c r="E416" s="35">
        <v>79.180000000000007</v>
      </c>
    </row>
    <row r="417" spans="1:5" ht="15">
      <c r="A417" s="32">
        <v>44920</v>
      </c>
      <c r="B417" s="33"/>
      <c r="C417" s="33"/>
      <c r="D417" s="34">
        <v>74.599999999999994</v>
      </c>
      <c r="E417" s="35">
        <v>79.22</v>
      </c>
    </row>
    <row r="418" spans="1:5" ht="15">
      <c r="A418" s="32">
        <v>44919</v>
      </c>
      <c r="B418" s="33"/>
      <c r="C418" s="33"/>
      <c r="D418" s="34">
        <v>74.70</v>
      </c>
      <c r="E418" s="35">
        <v>79.319999999999993</v>
      </c>
    </row>
    <row r="419" spans="1:5" ht="15">
      <c r="A419" s="32">
        <v>44918</v>
      </c>
      <c r="B419" s="33"/>
      <c r="C419" s="33"/>
      <c r="D419" s="34">
        <v>67</v>
      </c>
      <c r="E419" s="35">
        <v>83.27</v>
      </c>
    </row>
    <row r="420" spans="1:5" ht="15">
      <c r="A420" s="32">
        <v>44917</v>
      </c>
      <c r="B420" s="33"/>
      <c r="C420" s="33"/>
      <c r="D420" s="34">
        <v>80</v>
      </c>
      <c r="E420" s="35">
        <v>94.72</v>
      </c>
    </row>
    <row r="421" spans="1:5" ht="15">
      <c r="A421" s="32">
        <v>44916</v>
      </c>
      <c r="B421" s="33"/>
      <c r="C421" s="33"/>
      <c r="D421" s="34">
        <v>85</v>
      </c>
      <c r="E421" s="35">
        <v>102.35</v>
      </c>
    </row>
    <row r="422" spans="1:5" ht="15">
      <c r="A422" s="32">
        <v>44915</v>
      </c>
      <c r="B422" s="33"/>
      <c r="C422" s="33"/>
      <c r="D422" s="34">
        <v>99.11</v>
      </c>
      <c r="E422" s="35">
        <v>105.25</v>
      </c>
    </row>
    <row r="423" spans="1:5" ht="15">
      <c r="A423" s="32">
        <v>44914</v>
      </c>
      <c r="B423" s="33"/>
      <c r="C423" s="33"/>
      <c r="D423" s="34">
        <v>113.01</v>
      </c>
      <c r="E423" s="35">
        <v>120.01</v>
      </c>
    </row>
    <row r="424" spans="1:5" ht="15">
      <c r="A424" s="32">
        <v>44913</v>
      </c>
      <c r="B424" s="33"/>
      <c r="C424" s="33"/>
      <c r="D424" s="34">
        <v>112.74</v>
      </c>
      <c r="E424" s="35">
        <v>119.72</v>
      </c>
    </row>
    <row r="425" spans="1:5" ht="15">
      <c r="A425" s="32">
        <v>44912</v>
      </c>
      <c r="B425" s="33"/>
      <c r="C425" s="33"/>
      <c r="D425" s="34">
        <v>112.67</v>
      </c>
      <c r="E425" s="35">
        <v>119.63</v>
      </c>
    </row>
    <row r="426" spans="1:5" ht="15">
      <c r="A426" s="32">
        <v>44911</v>
      </c>
      <c r="B426" s="33"/>
      <c r="C426" s="33"/>
      <c r="D426" s="34">
        <v>122.45</v>
      </c>
      <c r="E426" s="35">
        <v>130.03</v>
      </c>
    </row>
    <row r="427" spans="1:5" ht="15">
      <c r="A427" s="32">
        <v>44910</v>
      </c>
      <c r="B427" s="33"/>
      <c r="C427" s="33"/>
      <c r="D427" s="34">
        <v>123.22</v>
      </c>
      <c r="E427" s="35">
        <v>130.84</v>
      </c>
    </row>
    <row r="428" spans="1:5" ht="15">
      <c r="A428" s="32">
        <v>44909</v>
      </c>
      <c r="B428" s="33"/>
      <c r="C428" s="33"/>
      <c r="D428" s="34">
        <v>124.67</v>
      </c>
      <c r="E428" s="35">
        <v>132.38999999999999</v>
      </c>
    </row>
    <row r="429" spans="1:5" ht="15">
      <c r="A429" s="32">
        <v>44908</v>
      </c>
      <c r="B429" s="33"/>
      <c r="C429" s="33"/>
      <c r="D429" s="34">
        <v>121.71</v>
      </c>
      <c r="E429" s="35">
        <v>129.22999999999999</v>
      </c>
    </row>
    <row r="430" spans="1:5" ht="15">
      <c r="A430" s="32">
        <v>44907</v>
      </c>
      <c r="B430" s="33"/>
      <c r="C430" s="33"/>
      <c r="D430" s="34">
        <v>120.75</v>
      </c>
      <c r="E430" s="35">
        <v>128.21</v>
      </c>
    </row>
    <row r="431" spans="1:5" ht="15">
      <c r="A431" s="32">
        <v>44906</v>
      </c>
      <c r="B431" s="33"/>
      <c r="C431" s="33"/>
      <c r="D431" s="34">
        <v>119.46</v>
      </c>
      <c r="E431" s="35">
        <v>126.84</v>
      </c>
    </row>
    <row r="432" spans="1:5" ht="15">
      <c r="A432" s="32">
        <v>44905</v>
      </c>
      <c r="B432" s="33"/>
      <c r="C432" s="33"/>
      <c r="D432" s="34">
        <v>119.45</v>
      </c>
      <c r="E432" s="35">
        <v>126.83</v>
      </c>
    </row>
    <row r="433" spans="1:5" ht="15">
      <c r="A433" s="32">
        <v>44904</v>
      </c>
      <c r="B433" s="33"/>
      <c r="C433" s="33"/>
      <c r="D433" s="34">
        <v>135.81</v>
      </c>
      <c r="E433" s="35">
        <v>144.21</v>
      </c>
    </row>
    <row r="434" spans="1:5" ht="15">
      <c r="A434" s="32">
        <v>44903</v>
      </c>
      <c r="B434" s="33"/>
      <c r="C434" s="33"/>
      <c r="D434" s="34">
        <v>126.72</v>
      </c>
      <c r="E434" s="35">
        <v>134.56</v>
      </c>
    </row>
    <row r="435" spans="1:5" ht="15">
      <c r="A435" s="32">
        <v>44902</v>
      </c>
      <c r="B435" s="33"/>
      <c r="C435" s="33"/>
      <c r="D435" s="34">
        <v>119.64</v>
      </c>
      <c r="E435" s="35">
        <v>127.04</v>
      </c>
    </row>
    <row r="436" spans="1:5" ht="15">
      <c r="A436" s="32">
        <v>44901</v>
      </c>
      <c r="B436" s="33"/>
      <c r="C436" s="33"/>
      <c r="D436" s="34">
        <v>120.54</v>
      </c>
      <c r="E436" s="35">
        <v>128</v>
      </c>
    </row>
    <row r="437" spans="1:5" ht="15">
      <c r="A437" s="32">
        <v>44900</v>
      </c>
      <c r="B437" s="33"/>
      <c r="C437" s="33"/>
      <c r="D437" s="34">
        <v>104.43</v>
      </c>
      <c r="E437" s="35">
        <v>123.98</v>
      </c>
    </row>
    <row r="438" spans="1:5" ht="15">
      <c r="A438" s="32">
        <v>44899</v>
      </c>
      <c r="B438" s="33"/>
      <c r="C438" s="33"/>
      <c r="D438" s="34">
        <v>104.51</v>
      </c>
      <c r="E438" s="35">
        <v>124.38</v>
      </c>
    </row>
    <row r="439" spans="1:5" ht="15">
      <c r="A439" s="32">
        <v>44898</v>
      </c>
      <c r="B439" s="33"/>
      <c r="C439" s="33"/>
      <c r="D439" s="34">
        <v>102.89</v>
      </c>
      <c r="E439" s="35">
        <v>125.40</v>
      </c>
    </row>
    <row r="440" spans="1:5" ht="15">
      <c r="A440" s="32">
        <v>44897</v>
      </c>
      <c r="B440" s="33"/>
      <c r="C440" s="33"/>
      <c r="D440" s="34">
        <v>133.13999999999999</v>
      </c>
      <c r="E440" s="35">
        <v>141.38</v>
      </c>
    </row>
    <row r="441" spans="1:5" ht="15">
      <c r="A441" s="32">
        <v>44896</v>
      </c>
      <c r="B441" s="33"/>
      <c r="C441" s="33"/>
      <c r="D441" s="34">
        <v>130.13</v>
      </c>
      <c r="E441" s="35">
        <v>138.16999999999999</v>
      </c>
    </row>
    <row r="442" spans="1:5" ht="15">
      <c r="A442" s="32">
        <v>44895</v>
      </c>
      <c r="B442" s="33"/>
      <c r="C442" s="33"/>
      <c r="D442" s="34">
        <v>120.95</v>
      </c>
      <c r="E442" s="35">
        <v>128.43</v>
      </c>
    </row>
    <row r="443" spans="1:5" ht="15">
      <c r="A443" s="32">
        <v>44894</v>
      </c>
      <c r="B443" s="33"/>
      <c r="C443" s="33"/>
      <c r="D443" s="34">
        <v>113.11</v>
      </c>
      <c r="E443" s="35">
        <v>120.11</v>
      </c>
    </row>
    <row r="444" spans="1:5" ht="15">
      <c r="A444" s="32">
        <v>44893</v>
      </c>
      <c r="B444" s="33"/>
      <c r="C444" s="33"/>
      <c r="D444" s="34">
        <v>111.71</v>
      </c>
      <c r="E444" s="35">
        <v>118.61</v>
      </c>
    </row>
    <row r="445" spans="1:5" ht="15">
      <c r="A445" s="32">
        <v>44892</v>
      </c>
      <c r="B445" s="33"/>
      <c r="C445" s="33"/>
      <c r="D445" s="34">
        <v>111.15</v>
      </c>
      <c r="E445" s="35">
        <v>118.03</v>
      </c>
    </row>
    <row r="446" spans="1:5" ht="15">
      <c r="A446" s="32">
        <v>44891</v>
      </c>
      <c r="B446" s="33"/>
      <c r="C446" s="33"/>
      <c r="D446" s="34">
        <v>111.14</v>
      </c>
      <c r="E446" s="35">
        <v>118.02</v>
      </c>
    </row>
    <row r="447" spans="1:5" ht="15">
      <c r="A447" s="32">
        <v>44890</v>
      </c>
      <c r="B447" s="33"/>
      <c r="C447" s="33"/>
      <c r="D447" s="34">
        <v>114.99</v>
      </c>
      <c r="E447" s="35">
        <v>122.11</v>
      </c>
    </row>
    <row r="448" spans="1:5" ht="15">
      <c r="A448" s="32">
        <v>44889</v>
      </c>
      <c r="B448" s="33"/>
      <c r="C448" s="33"/>
      <c r="D448" s="34">
        <v>118.80</v>
      </c>
      <c r="E448" s="35">
        <v>126.14</v>
      </c>
    </row>
    <row r="449" spans="1:5" ht="15">
      <c r="A449" s="32">
        <v>44888</v>
      </c>
      <c r="B449" s="33"/>
      <c r="C449" s="33"/>
      <c r="D449" s="34">
        <v>106.85</v>
      </c>
      <c r="E449" s="35">
        <v>113.45</v>
      </c>
    </row>
    <row r="450" spans="1:5" ht="15">
      <c r="A450" s="32">
        <v>44887</v>
      </c>
      <c r="B450" s="33"/>
      <c r="C450" s="33"/>
      <c r="D450" s="34">
        <v>107.30</v>
      </c>
      <c r="E450" s="35">
        <v>113.94</v>
      </c>
    </row>
    <row r="451" spans="1:5" ht="15">
      <c r="A451" s="32">
        <v>44886</v>
      </c>
      <c r="B451" s="33"/>
      <c r="C451" s="33"/>
      <c r="D451" s="34">
        <v>98.10</v>
      </c>
      <c r="E451" s="35">
        <v>104.16</v>
      </c>
    </row>
    <row r="452" spans="1:5" ht="15">
      <c r="A452" s="32">
        <v>44885</v>
      </c>
      <c r="B452" s="33"/>
      <c r="C452" s="33"/>
      <c r="D452" s="34">
        <v>97.05</v>
      </c>
      <c r="E452" s="35">
        <v>103.05</v>
      </c>
    </row>
    <row r="453" spans="1:5" ht="15">
      <c r="A453" s="32">
        <v>44884</v>
      </c>
      <c r="B453" s="33"/>
      <c r="C453" s="33"/>
      <c r="D453" s="34">
        <v>97.05</v>
      </c>
      <c r="E453" s="35">
        <v>103.05</v>
      </c>
    </row>
    <row r="454" spans="1:5" ht="15">
      <c r="A454" s="32">
        <v>44883</v>
      </c>
      <c r="B454" s="33"/>
      <c r="C454" s="33"/>
      <c r="D454" s="34">
        <v>94.15</v>
      </c>
      <c r="E454" s="35">
        <v>99.97</v>
      </c>
    </row>
    <row r="455" spans="1:5" ht="15">
      <c r="A455" s="32">
        <v>44882</v>
      </c>
      <c r="B455" s="33"/>
      <c r="C455" s="33"/>
      <c r="D455" s="34">
        <v>106.72</v>
      </c>
      <c r="E455" s="35">
        <v>113.32</v>
      </c>
    </row>
    <row r="456" spans="1:5" ht="15">
      <c r="A456" s="32">
        <v>44881</v>
      </c>
      <c r="B456" s="33"/>
      <c r="C456" s="33"/>
      <c r="D456" s="34">
        <v>113.05</v>
      </c>
      <c r="E456" s="35">
        <v>120.05</v>
      </c>
    </row>
    <row r="457" spans="1:5" ht="15">
      <c r="A457" s="32">
        <v>44880</v>
      </c>
      <c r="B457" s="33"/>
      <c r="C457" s="33"/>
      <c r="D457" s="34">
        <v>99.83</v>
      </c>
      <c r="E457" s="35">
        <v>106.01</v>
      </c>
    </row>
    <row r="458" spans="1:5" ht="15">
      <c r="A458" s="32">
        <v>44879</v>
      </c>
      <c r="B458" s="33"/>
      <c r="C458" s="33"/>
      <c r="D458" s="34">
        <v>85.06</v>
      </c>
      <c r="E458" s="35">
        <v>90.32</v>
      </c>
    </row>
    <row r="459" spans="1:5" ht="15">
      <c r="A459" s="32">
        <v>44878</v>
      </c>
      <c r="B459" s="33"/>
      <c r="C459" s="33"/>
      <c r="D459" s="34">
        <v>77.510000000000005</v>
      </c>
      <c r="E459" s="35">
        <v>82.31</v>
      </c>
    </row>
    <row r="460" spans="1:5" ht="15">
      <c r="A460" s="32">
        <v>44877</v>
      </c>
      <c r="B460" s="33"/>
      <c r="C460" s="33"/>
      <c r="D460" s="34">
        <v>77.52</v>
      </c>
      <c r="E460" s="35">
        <v>82.32</v>
      </c>
    </row>
    <row r="461" spans="1:5" ht="15">
      <c r="A461" s="32">
        <v>44876</v>
      </c>
      <c r="B461" s="33"/>
      <c r="C461" s="33"/>
      <c r="D461" s="34">
        <v>91.20</v>
      </c>
      <c r="E461" s="35">
        <v>96.84</v>
      </c>
    </row>
    <row r="462" spans="1:5" ht="15">
      <c r="A462" s="32">
        <v>44875</v>
      </c>
      <c r="B462" s="33"/>
      <c r="C462" s="33"/>
      <c r="D462" s="34">
        <v>99.39</v>
      </c>
      <c r="E462" s="35">
        <v>105.53</v>
      </c>
    </row>
    <row r="463" spans="1:5" ht="15">
      <c r="A463" s="32">
        <v>44874</v>
      </c>
      <c r="B463" s="33"/>
      <c r="C463" s="33"/>
      <c r="D463" s="34">
        <v>89.72</v>
      </c>
      <c r="E463" s="35">
        <v>110</v>
      </c>
    </row>
    <row r="464" spans="1:5" ht="15">
      <c r="A464" s="32">
        <v>44873</v>
      </c>
      <c r="B464" s="33"/>
      <c r="C464" s="33"/>
      <c r="D464" s="34">
        <v>67</v>
      </c>
      <c r="E464" s="35">
        <v>71.14</v>
      </c>
    </row>
    <row r="465" spans="1:5" ht="15">
      <c r="A465" s="32">
        <v>44872</v>
      </c>
      <c r="B465" s="33"/>
      <c r="C465" s="33"/>
      <c r="D465" s="34">
        <v>64.62</v>
      </c>
      <c r="E465" s="35">
        <v>68.62</v>
      </c>
    </row>
    <row r="466" spans="1:5" ht="15">
      <c r="A466" s="32">
        <v>44871</v>
      </c>
      <c r="B466" s="33"/>
      <c r="C466" s="33"/>
      <c r="D466" s="34">
        <v>63.25</v>
      </c>
      <c r="E466" s="35">
        <v>67.17</v>
      </c>
    </row>
    <row r="467" spans="1:5" ht="15">
      <c r="A467" s="32">
        <v>44870</v>
      </c>
      <c r="B467" s="33"/>
      <c r="C467" s="33"/>
      <c r="D467" s="34">
        <v>63.24</v>
      </c>
      <c r="E467" s="35">
        <v>67.16</v>
      </c>
    </row>
    <row r="468" spans="1:5" ht="15">
      <c r="A468" s="32">
        <v>44869</v>
      </c>
      <c r="B468" s="33"/>
      <c r="C468" s="33"/>
      <c r="D468" s="34">
        <v>84.88</v>
      </c>
      <c r="E468" s="35">
        <v>90.14</v>
      </c>
    </row>
    <row r="469" spans="1:5" ht="15">
      <c r="A469" s="32">
        <v>44868</v>
      </c>
      <c r="B469" s="33"/>
      <c r="C469" s="33"/>
      <c r="D469" s="34">
        <v>49.75</v>
      </c>
      <c r="E469" s="35">
        <v>52.83</v>
      </c>
    </row>
    <row r="470" spans="1:5" ht="15">
      <c r="A470" s="32">
        <v>44867</v>
      </c>
      <c r="B470" s="33"/>
      <c r="C470" s="33"/>
      <c r="D470" s="34">
        <v>41.50</v>
      </c>
      <c r="E470" s="35">
        <v>46.88</v>
      </c>
    </row>
    <row r="471" spans="1:5" ht="15">
      <c r="A471" s="32">
        <v>44866</v>
      </c>
      <c r="B471" s="33"/>
      <c r="C471" s="33"/>
      <c r="D471" s="34">
        <v>50.40</v>
      </c>
      <c r="E471" s="35">
        <v>53.52</v>
      </c>
    </row>
    <row r="472" spans="1:5" ht="15">
      <c r="A472" s="32">
        <v>44865</v>
      </c>
      <c r="B472" s="33"/>
      <c r="C472" s="33"/>
      <c r="D472" s="34">
        <v>51.83</v>
      </c>
      <c r="E472" s="35">
        <v>55.03</v>
      </c>
    </row>
    <row r="473" spans="1:5" ht="15">
      <c r="A473" s="32">
        <v>44864</v>
      </c>
      <c r="B473" s="33"/>
      <c r="C473" s="33"/>
      <c r="D473" s="34">
        <v>51.88</v>
      </c>
      <c r="E473" s="35">
        <v>55.08</v>
      </c>
    </row>
    <row r="474" spans="1:5" ht="15">
      <c r="A474" s="32">
        <v>44863</v>
      </c>
      <c r="B474" s="33"/>
      <c r="C474" s="33"/>
      <c r="D474" s="34">
        <v>51.62</v>
      </c>
      <c r="E474" s="35">
        <v>54.82</v>
      </c>
    </row>
    <row r="475" spans="1:5" ht="15">
      <c r="A475" s="32">
        <v>44862</v>
      </c>
      <c r="B475" s="33"/>
      <c r="C475" s="33"/>
      <c r="D475" s="34">
        <v>61.34</v>
      </c>
      <c r="E475" s="35">
        <v>65.14</v>
      </c>
    </row>
    <row r="476" spans="1:5" ht="15">
      <c r="A476" s="32">
        <v>44861</v>
      </c>
      <c r="B476" s="33"/>
      <c r="C476" s="33"/>
      <c r="D476" s="34">
        <v>66.27</v>
      </c>
      <c r="E476" s="35">
        <v>70.37</v>
      </c>
    </row>
    <row r="477" spans="1:5" ht="15">
      <c r="A477" s="32">
        <v>44860</v>
      </c>
      <c r="B477" s="33"/>
      <c r="C477" s="33"/>
      <c r="D477" s="34">
        <v>51.60</v>
      </c>
      <c r="E477" s="35">
        <v>59.06</v>
      </c>
    </row>
    <row r="478" spans="1:5" ht="15">
      <c r="A478" s="32">
        <v>44859</v>
      </c>
      <c r="B478" s="33"/>
      <c r="C478" s="33"/>
      <c r="D478" s="34">
        <v>47.26</v>
      </c>
      <c r="E478" s="35">
        <v>50.18</v>
      </c>
    </row>
    <row r="479" spans="1:5" ht="15">
      <c r="A479" s="32">
        <v>44858</v>
      </c>
      <c r="B479" s="33"/>
      <c r="C479" s="33"/>
      <c r="D479" s="34">
        <v>40</v>
      </c>
      <c r="E479" s="35">
        <v>60.45</v>
      </c>
    </row>
    <row r="480" spans="1:5" ht="15">
      <c r="A480" s="32">
        <v>44857</v>
      </c>
      <c r="B480" s="33"/>
      <c r="C480" s="33"/>
      <c r="D480" s="34">
        <v>49</v>
      </c>
      <c r="E480" s="35">
        <v>62.42</v>
      </c>
    </row>
    <row r="481" spans="1:5" ht="15">
      <c r="A481" s="32">
        <v>44856</v>
      </c>
      <c r="B481" s="33"/>
      <c r="C481" s="33"/>
      <c r="D481" s="34">
        <v>58.84</v>
      </c>
      <c r="E481" s="35">
        <v>62.48</v>
      </c>
    </row>
    <row r="482" spans="1:5" ht="15">
      <c r="A482" s="32">
        <v>44855</v>
      </c>
      <c r="B482" s="33"/>
      <c r="C482" s="33"/>
      <c r="D482" s="34">
        <v>74.650000000000006</v>
      </c>
      <c r="E482" s="35">
        <v>81.17</v>
      </c>
    </row>
    <row r="483" spans="1:5" ht="15">
      <c r="A483" s="32">
        <v>44854</v>
      </c>
      <c r="B483" s="33"/>
      <c r="C483" s="33"/>
      <c r="D483" s="34">
        <v>78.73</v>
      </c>
      <c r="E483" s="35">
        <v>83.61</v>
      </c>
    </row>
    <row r="484" spans="1:5" ht="15">
      <c r="A484" s="32">
        <v>44853</v>
      </c>
      <c r="B484" s="33"/>
      <c r="C484" s="33"/>
      <c r="D484" s="34">
        <v>64.44</v>
      </c>
      <c r="E484" s="35">
        <v>68.42</v>
      </c>
    </row>
    <row r="485" spans="1:5" ht="15">
      <c r="A485" s="32">
        <v>44852</v>
      </c>
      <c r="B485" s="33"/>
      <c r="C485" s="33"/>
      <c r="D485" s="34">
        <v>70.680000000000007</v>
      </c>
      <c r="E485" s="35">
        <v>80</v>
      </c>
    </row>
    <row r="486" spans="1:5" ht="15">
      <c r="A486" s="32">
        <v>44851</v>
      </c>
      <c r="B486" s="33"/>
      <c r="C486" s="33"/>
      <c r="D486" s="34">
        <v>81.95</v>
      </c>
      <c r="E486" s="35">
        <v>87.01</v>
      </c>
    </row>
    <row r="487" spans="1:5" ht="15">
      <c r="A487" s="32">
        <v>44850</v>
      </c>
      <c r="B487" s="33"/>
      <c r="C487" s="33"/>
      <c r="D487" s="34">
        <v>81.39</v>
      </c>
      <c r="E487" s="35">
        <v>90</v>
      </c>
    </row>
    <row r="488" spans="1:5" ht="15">
      <c r="A488" s="32">
        <v>44849</v>
      </c>
      <c r="B488" s="33"/>
      <c r="C488" s="33"/>
      <c r="D488" s="34">
        <v>81.38</v>
      </c>
      <c r="E488" s="35">
        <v>86.42</v>
      </c>
    </row>
    <row r="489" spans="1:5" ht="15">
      <c r="A489" s="32">
        <v>44848</v>
      </c>
      <c r="B489" s="33"/>
      <c r="C489" s="33"/>
      <c r="D489" s="34">
        <v>104.21</v>
      </c>
      <c r="E489" s="35">
        <v>110.65</v>
      </c>
    </row>
    <row r="490" spans="1:5" ht="15">
      <c r="A490" s="32">
        <v>44847</v>
      </c>
      <c r="B490" s="33"/>
      <c r="C490" s="33"/>
      <c r="D490" s="34">
        <v>111.03</v>
      </c>
      <c r="E490" s="35">
        <v>117.89</v>
      </c>
    </row>
    <row r="491" spans="1:5" ht="15">
      <c r="A491" s="32">
        <v>44846</v>
      </c>
      <c r="B491" s="33"/>
      <c r="C491" s="33"/>
      <c r="D491" s="34">
        <v>113.76</v>
      </c>
      <c r="E491" s="35">
        <v>120.80</v>
      </c>
    </row>
    <row r="492" spans="1:5" ht="15">
      <c r="A492" s="32">
        <v>44845</v>
      </c>
      <c r="B492" s="33"/>
      <c r="C492" s="33"/>
      <c r="D492" s="34">
        <v>108.10</v>
      </c>
      <c r="E492" s="35">
        <v>114.78</v>
      </c>
    </row>
    <row r="493" spans="1:5" ht="15">
      <c r="A493" s="32">
        <v>44844</v>
      </c>
      <c r="B493" s="33"/>
      <c r="C493" s="33"/>
      <c r="D493" s="34">
        <v>110.58</v>
      </c>
      <c r="E493" s="35">
        <v>127.31</v>
      </c>
    </row>
    <row r="494" spans="1:5" ht="15">
      <c r="A494" s="32">
        <v>44843</v>
      </c>
      <c r="B494" s="33"/>
      <c r="C494" s="33"/>
      <c r="D494" s="34">
        <v>95.50</v>
      </c>
      <c r="E494" s="35">
        <v>132.82</v>
      </c>
    </row>
    <row r="495" spans="1:5" ht="15">
      <c r="A495" s="32">
        <v>44842</v>
      </c>
      <c r="B495" s="33"/>
      <c r="C495" s="33"/>
      <c r="D495" s="34">
        <v>125.78</v>
      </c>
      <c r="E495" s="35">
        <v>133.56</v>
      </c>
    </row>
    <row r="496" spans="1:5" ht="15">
      <c r="A496" s="32">
        <v>44841</v>
      </c>
      <c r="B496" s="33"/>
      <c r="C496" s="33"/>
      <c r="D496" s="34">
        <v>105</v>
      </c>
      <c r="E496" s="35">
        <v>124.42</v>
      </c>
    </row>
    <row r="497" spans="1:5" ht="15">
      <c r="A497" s="32">
        <v>44840</v>
      </c>
      <c r="B497" s="33"/>
      <c r="C497" s="33"/>
      <c r="D497" s="34">
        <v>95.67</v>
      </c>
      <c r="E497" s="35">
        <v>101.59</v>
      </c>
    </row>
    <row r="498" spans="1:5" ht="15">
      <c r="A498" s="32">
        <v>44839</v>
      </c>
      <c r="B498" s="33"/>
      <c r="C498" s="33"/>
      <c r="D498" s="34">
        <v>114.89</v>
      </c>
      <c r="E498" s="35">
        <v>121.99</v>
      </c>
    </row>
    <row r="499" spans="1:5" ht="15">
      <c r="A499" s="32">
        <v>44838</v>
      </c>
      <c r="B499" s="33"/>
      <c r="C499" s="33"/>
      <c r="D499" s="34">
        <v>137.28</v>
      </c>
      <c r="E499" s="35">
        <v>145.78</v>
      </c>
    </row>
    <row r="500" spans="1:5" ht="15">
      <c r="A500" s="32">
        <v>44837</v>
      </c>
      <c r="B500" s="33"/>
      <c r="C500" s="33"/>
      <c r="D500" s="34">
        <v>130.90</v>
      </c>
      <c r="E500" s="35">
        <v>159.01</v>
      </c>
    </row>
    <row r="501" spans="1:5" ht="15">
      <c r="A501" s="32">
        <v>44836</v>
      </c>
      <c r="B501" s="33"/>
      <c r="C501" s="33"/>
      <c r="D501" s="34">
        <v>150</v>
      </c>
      <c r="E501" s="35">
        <v>165.51</v>
      </c>
    </row>
    <row r="502" spans="1:5" ht="15">
      <c r="A502" s="32">
        <v>44835</v>
      </c>
      <c r="B502" s="33"/>
      <c r="C502" s="33"/>
      <c r="D502" s="34">
        <v>156.46</v>
      </c>
      <c r="E502" s="35">
        <v>166.14</v>
      </c>
    </row>
    <row r="503" spans="1:5" ht="15">
      <c r="A503" s="32">
        <v>44834</v>
      </c>
      <c r="B503" s="33"/>
      <c r="C503" s="33"/>
      <c r="D503" s="34">
        <v>182.66</v>
      </c>
      <c r="E503" s="35">
        <v>193.96</v>
      </c>
    </row>
    <row r="504" spans="1:5" ht="15">
      <c r="A504" s="32">
        <v>44833</v>
      </c>
      <c r="B504" s="33"/>
      <c r="C504" s="33"/>
      <c r="D504" s="34">
        <v>191.59</v>
      </c>
      <c r="E504" s="35">
        <v>203.45</v>
      </c>
    </row>
    <row r="505" spans="1:5" ht="15">
      <c r="A505" s="32">
        <v>44832</v>
      </c>
      <c r="B505" s="33"/>
      <c r="C505" s="33"/>
      <c r="D505" s="34">
        <v>185.58</v>
      </c>
      <c r="E505" s="35">
        <v>197.06</v>
      </c>
    </row>
    <row r="506" spans="1:5" ht="15">
      <c r="A506" s="32">
        <v>44831</v>
      </c>
      <c r="B506" s="33"/>
      <c r="C506" s="33"/>
      <c r="D506" s="34">
        <v>161.22</v>
      </c>
      <c r="E506" s="35">
        <v>171.20</v>
      </c>
    </row>
    <row r="507" spans="1:5" ht="15">
      <c r="A507" s="32">
        <v>44830</v>
      </c>
      <c r="B507" s="33"/>
      <c r="C507" s="33"/>
      <c r="D507" s="34">
        <v>166.13</v>
      </c>
      <c r="E507" s="35">
        <v>176.41</v>
      </c>
    </row>
    <row r="508" spans="1:5" ht="15">
      <c r="A508" s="32">
        <v>44829</v>
      </c>
      <c r="B508" s="33"/>
      <c r="C508" s="33"/>
      <c r="D508" s="34">
        <v>169.69</v>
      </c>
      <c r="E508" s="35">
        <v>195</v>
      </c>
    </row>
    <row r="509" spans="1:5" ht="15">
      <c r="A509" s="32">
        <v>44828</v>
      </c>
      <c r="B509" s="33"/>
      <c r="C509" s="33"/>
      <c r="D509" s="34">
        <v>168.79</v>
      </c>
      <c r="E509" s="35">
        <v>200</v>
      </c>
    </row>
    <row r="510" spans="1:5" ht="15">
      <c r="A510" s="32">
        <v>44827</v>
      </c>
      <c r="B510" s="33"/>
      <c r="C510" s="33"/>
      <c r="D510" s="34">
        <v>172.23</v>
      </c>
      <c r="E510" s="35">
        <v>182.89</v>
      </c>
    </row>
    <row r="511" spans="1:5" ht="15">
      <c r="A511" s="32">
        <v>44826</v>
      </c>
      <c r="B511" s="33"/>
      <c r="C511" s="33"/>
      <c r="D511" s="34">
        <v>188.25</v>
      </c>
      <c r="E511" s="35">
        <v>199.89</v>
      </c>
    </row>
    <row r="512" spans="1:5" ht="15">
      <c r="A512" s="32">
        <v>44825</v>
      </c>
      <c r="B512" s="33"/>
      <c r="C512" s="33"/>
      <c r="D512" s="34">
        <v>164.61</v>
      </c>
      <c r="E512" s="35">
        <v>174.79</v>
      </c>
    </row>
    <row r="513" spans="1:5" ht="15">
      <c r="A513" s="32">
        <v>44824</v>
      </c>
      <c r="B513" s="33"/>
      <c r="C513" s="33"/>
      <c r="D513" s="34">
        <v>157</v>
      </c>
      <c r="E513" s="35">
        <v>167.70</v>
      </c>
    </row>
    <row r="514" spans="1:5" ht="15">
      <c r="A514" s="32">
        <v>44823</v>
      </c>
      <c r="B514" s="33"/>
      <c r="C514" s="33"/>
      <c r="D514" s="34">
        <v>161.21</v>
      </c>
      <c r="E514" s="35">
        <v>174.57</v>
      </c>
    </row>
    <row r="515" spans="1:5" ht="15">
      <c r="A515" s="32">
        <v>44822</v>
      </c>
      <c r="B515" s="33"/>
      <c r="C515" s="33"/>
      <c r="D515" s="34">
        <v>169.29</v>
      </c>
      <c r="E515" s="35">
        <v>179.77</v>
      </c>
    </row>
    <row r="516" spans="1:5" ht="15">
      <c r="A516" s="32">
        <v>44821</v>
      </c>
      <c r="B516" s="33"/>
      <c r="C516" s="33"/>
      <c r="D516" s="34">
        <v>169.29</v>
      </c>
      <c r="E516" s="35">
        <v>179.77</v>
      </c>
    </row>
    <row r="517" spans="1:5" ht="15">
      <c r="A517" s="32">
        <v>44820</v>
      </c>
      <c r="B517" s="33"/>
      <c r="C517" s="33"/>
      <c r="D517" s="34">
        <v>210.65</v>
      </c>
      <c r="E517" s="35">
        <v>223.69</v>
      </c>
    </row>
    <row r="518" spans="1:5" ht="15">
      <c r="A518" s="32">
        <v>44819</v>
      </c>
      <c r="B518" s="33"/>
      <c r="C518" s="33"/>
      <c r="D518" s="34">
        <v>199.31</v>
      </c>
      <c r="E518" s="35">
        <v>211.63</v>
      </c>
    </row>
    <row r="519" spans="1:5" ht="15">
      <c r="A519" s="32">
        <v>44818</v>
      </c>
      <c r="B519" s="33"/>
      <c r="C519" s="33"/>
      <c r="D519" s="34">
        <v>180.87</v>
      </c>
      <c r="E519" s="35">
        <v>192.05</v>
      </c>
    </row>
    <row r="520" spans="1:5" ht="15">
      <c r="A520" s="32">
        <v>44817</v>
      </c>
      <c r="B520" s="33"/>
      <c r="C520" s="33"/>
      <c r="D520" s="34">
        <v>177</v>
      </c>
      <c r="E520" s="35">
        <v>189.83</v>
      </c>
    </row>
    <row r="521" spans="1:5" ht="15">
      <c r="A521" s="32">
        <v>44816</v>
      </c>
      <c r="B521" s="33"/>
      <c r="C521" s="33"/>
      <c r="D521" s="34">
        <v>183</v>
      </c>
      <c r="E521" s="35">
        <v>196.26</v>
      </c>
    </row>
    <row r="522" spans="1:5" ht="15">
      <c r="A522" s="32">
        <v>44815</v>
      </c>
      <c r="B522" s="33"/>
      <c r="C522" s="33"/>
      <c r="D522" s="34">
        <v>191.52</v>
      </c>
      <c r="E522" s="35">
        <v>203.36</v>
      </c>
    </row>
    <row r="523" spans="1:5" ht="15">
      <c r="A523" s="32">
        <v>44814</v>
      </c>
      <c r="B523" s="33"/>
      <c r="C523" s="33"/>
      <c r="D523" s="34">
        <v>191.51</v>
      </c>
      <c r="E523" s="35">
        <v>203.35</v>
      </c>
    </row>
    <row r="524" spans="1:5" ht="15">
      <c r="A524" s="32">
        <v>44813</v>
      </c>
      <c r="B524" s="33"/>
      <c r="C524" s="33"/>
      <c r="D524" s="34">
        <v>188.13</v>
      </c>
      <c r="E524" s="35">
        <v>199.77</v>
      </c>
    </row>
    <row r="525" spans="1:5" ht="15">
      <c r="A525" s="32">
        <v>44812</v>
      </c>
      <c r="B525" s="33"/>
      <c r="C525" s="33"/>
      <c r="D525" s="34">
        <v>219.03</v>
      </c>
      <c r="E525" s="35">
        <v>232.57</v>
      </c>
    </row>
    <row r="526" spans="1:5" ht="15">
      <c r="A526" s="32">
        <v>44811</v>
      </c>
      <c r="B526" s="33"/>
      <c r="C526" s="33"/>
      <c r="D526" s="34">
        <v>208.11</v>
      </c>
      <c r="E526" s="35">
        <v>220.99</v>
      </c>
    </row>
    <row r="527" spans="1:5" ht="15">
      <c r="A527" s="32">
        <v>44810</v>
      </c>
      <c r="B527" s="33"/>
      <c r="C527" s="33"/>
      <c r="D527" s="34">
        <v>232.61</v>
      </c>
      <c r="E527" s="35">
        <v>246.99</v>
      </c>
    </row>
    <row r="528" spans="1:5" ht="15">
      <c r="A528" s="32">
        <v>44809</v>
      </c>
      <c r="B528" s="33"/>
      <c r="C528" s="33"/>
      <c r="D528" s="34">
        <v>184.14</v>
      </c>
      <c r="E528" s="35">
        <v>195.52</v>
      </c>
    </row>
    <row r="529" spans="1:5" ht="15">
      <c r="A529" s="32">
        <v>44808</v>
      </c>
      <c r="B529" s="33"/>
      <c r="C529" s="33"/>
      <c r="D529" s="34">
        <v>184.70</v>
      </c>
      <c r="E529" s="35">
        <v>196.12</v>
      </c>
    </row>
    <row r="530" spans="1:5" ht="15">
      <c r="A530" s="32">
        <v>44807</v>
      </c>
      <c r="B530" s="33"/>
      <c r="C530" s="33"/>
      <c r="D530" s="34">
        <v>183.56</v>
      </c>
      <c r="E530" s="35">
        <v>194.92</v>
      </c>
    </row>
    <row r="531" spans="1:5" ht="15">
      <c r="A531" s="32">
        <v>44806</v>
      </c>
      <c r="B531" s="33"/>
      <c r="C531" s="33"/>
      <c r="D531" s="34">
        <v>223.95</v>
      </c>
      <c r="E531" s="35">
        <v>237.81</v>
      </c>
    </row>
    <row r="532" spans="1:5" ht="15">
      <c r="A532" s="32">
        <v>44805</v>
      </c>
      <c r="B532" s="33"/>
      <c r="C532" s="33"/>
      <c r="D532" s="34">
        <v>238.78</v>
      </c>
      <c r="E532" s="35">
        <v>253.56</v>
      </c>
    </row>
    <row r="533" spans="1:5" ht="15">
      <c r="A533" s="32">
        <v>44804</v>
      </c>
      <c r="B533" s="33"/>
      <c r="C533" s="33"/>
      <c r="D533" s="34">
        <v>230</v>
      </c>
      <c r="E533" s="35">
        <v>268.87</v>
      </c>
    </row>
    <row r="534" spans="1:5" ht="15">
      <c r="A534" s="32">
        <v>44803</v>
      </c>
      <c r="B534" s="33"/>
      <c r="C534" s="33"/>
      <c r="D534" s="34">
        <v>262.39</v>
      </c>
      <c r="E534" s="35">
        <v>278.63</v>
      </c>
    </row>
    <row r="535" spans="1:5" ht="15">
      <c r="A535" s="32">
        <v>44802</v>
      </c>
      <c r="B535" s="33"/>
      <c r="C535" s="33"/>
      <c r="D535" s="34">
        <v>294.97000000000003</v>
      </c>
      <c r="E535" s="35">
        <v>313.20999999999998</v>
      </c>
    </row>
    <row r="536" spans="1:5" ht="15">
      <c r="A536" s="32">
        <v>44801</v>
      </c>
      <c r="B536" s="33"/>
      <c r="C536" s="33"/>
      <c r="D536" s="34">
        <v>295.25</v>
      </c>
      <c r="E536" s="35">
        <v>313.51</v>
      </c>
    </row>
    <row r="537" spans="1:5" ht="15">
      <c r="A537" s="32">
        <v>44800</v>
      </c>
      <c r="B537" s="33"/>
      <c r="C537" s="33"/>
      <c r="D537" s="34">
        <v>292.39999999999998</v>
      </c>
      <c r="E537" s="35">
        <v>310.48</v>
      </c>
    </row>
    <row r="538" spans="1:5" ht="15">
      <c r="A538" s="32">
        <v>44799</v>
      </c>
      <c r="B538" s="33"/>
      <c r="C538" s="33"/>
      <c r="D538" s="34">
        <v>305.22000000000003</v>
      </c>
      <c r="E538" s="35">
        <v>325</v>
      </c>
    </row>
    <row r="539" spans="1:5" ht="15">
      <c r="A539" s="32">
        <v>44798</v>
      </c>
      <c r="B539" s="33"/>
      <c r="C539" s="33"/>
      <c r="D539" s="34">
        <v>277.83</v>
      </c>
      <c r="E539" s="35">
        <v>310</v>
      </c>
    </row>
    <row r="540" spans="1:5" ht="15">
      <c r="A540" s="32">
        <v>44797</v>
      </c>
      <c r="B540" s="33"/>
      <c r="C540" s="33"/>
      <c r="D540" s="34">
        <v>262.75</v>
      </c>
      <c r="E540" s="35">
        <v>279.01</v>
      </c>
    </row>
    <row r="541" spans="1:5" ht="15">
      <c r="A541" s="32">
        <v>44796</v>
      </c>
      <c r="B541" s="33"/>
      <c r="C541" s="33"/>
      <c r="D541" s="34">
        <v>277.70999999999998</v>
      </c>
      <c r="E541" s="35">
        <v>294.89</v>
      </c>
    </row>
    <row r="542" spans="1:5" ht="15">
      <c r="A542" s="32">
        <v>44795</v>
      </c>
      <c r="B542" s="33"/>
      <c r="C542" s="33"/>
      <c r="D542" s="34">
        <v>237.91</v>
      </c>
      <c r="E542" s="35">
        <v>252.63</v>
      </c>
    </row>
    <row r="543" spans="1:5" ht="15">
      <c r="A543" s="32">
        <v>44794</v>
      </c>
      <c r="B543" s="33"/>
      <c r="C543" s="33"/>
      <c r="D543" s="34">
        <v>235.06</v>
      </c>
      <c r="E543" s="35">
        <v>249.60</v>
      </c>
    </row>
    <row r="544" spans="1:5" ht="15">
      <c r="A544" s="32">
        <v>44793</v>
      </c>
      <c r="B544" s="33"/>
      <c r="C544" s="33"/>
      <c r="D544" s="34">
        <v>235.14</v>
      </c>
      <c r="E544" s="35">
        <v>249.68</v>
      </c>
    </row>
    <row r="545" spans="1:5" ht="15">
      <c r="A545" s="32">
        <v>44792</v>
      </c>
      <c r="B545" s="33"/>
      <c r="C545" s="33"/>
      <c r="D545" s="34">
        <v>225.44</v>
      </c>
      <c r="E545" s="35">
        <v>239.38</v>
      </c>
    </row>
    <row r="546" spans="1:5" ht="15">
      <c r="A546" s="32">
        <v>44791</v>
      </c>
      <c r="B546" s="33"/>
      <c r="C546" s="33"/>
      <c r="D546" s="34">
        <v>221.57</v>
      </c>
      <c r="E546" s="35">
        <v>235.27</v>
      </c>
    </row>
    <row r="547" spans="1:5" ht="15">
      <c r="A547" s="32">
        <v>44790</v>
      </c>
      <c r="B547" s="33"/>
      <c r="C547" s="33"/>
      <c r="D547" s="34">
        <v>228.35</v>
      </c>
      <c r="E547" s="35">
        <v>242.47</v>
      </c>
    </row>
    <row r="548" spans="1:5" ht="15">
      <c r="A548" s="32">
        <v>44789</v>
      </c>
      <c r="B548" s="33"/>
      <c r="C548" s="33"/>
      <c r="D548" s="34">
        <v>206.39</v>
      </c>
      <c r="E548" s="35">
        <v>219.15</v>
      </c>
    </row>
    <row r="549" spans="1:5" ht="15">
      <c r="A549" s="32">
        <v>44788</v>
      </c>
      <c r="B549" s="33"/>
      <c r="C549" s="33"/>
      <c r="D549" s="34">
        <v>197.21</v>
      </c>
      <c r="E549" s="35">
        <v>209.41</v>
      </c>
    </row>
    <row r="550" spans="1:5" ht="15">
      <c r="A550" s="32">
        <v>44787</v>
      </c>
      <c r="B550" s="33"/>
      <c r="C550" s="33"/>
      <c r="D550" s="34">
        <v>196.37</v>
      </c>
      <c r="E550" s="35">
        <v>208.51</v>
      </c>
    </row>
    <row r="551" spans="1:5" ht="15">
      <c r="A551" s="32">
        <v>44786</v>
      </c>
      <c r="B551" s="33"/>
      <c r="C551" s="33"/>
      <c r="D551" s="34">
        <v>195.87</v>
      </c>
      <c r="E551" s="35">
        <v>207.99</v>
      </c>
    </row>
    <row r="552" spans="1:5" ht="15">
      <c r="A552" s="32">
        <v>44785</v>
      </c>
      <c r="B552" s="33"/>
      <c r="C552" s="33"/>
      <c r="D552" s="34">
        <v>204.91</v>
      </c>
      <c r="E552" s="35">
        <v>217.59</v>
      </c>
    </row>
    <row r="553" spans="1:5" ht="15">
      <c r="A553" s="32">
        <v>44784</v>
      </c>
      <c r="B553" s="33"/>
      <c r="C553" s="33"/>
      <c r="D553" s="34">
        <v>196.12</v>
      </c>
      <c r="E553" s="35">
        <v>208.26</v>
      </c>
    </row>
    <row r="554" spans="1:5" ht="15">
      <c r="A554" s="32">
        <v>44783</v>
      </c>
      <c r="B554" s="33"/>
      <c r="C554" s="33"/>
      <c r="D554" s="34">
        <v>185.99</v>
      </c>
      <c r="E554" s="35">
        <v>197.49</v>
      </c>
    </row>
    <row r="555" spans="1:5" ht="15">
      <c r="A555" s="32">
        <v>44782</v>
      </c>
      <c r="B555" s="33"/>
      <c r="C555" s="33"/>
      <c r="D555" s="34">
        <v>191.30</v>
      </c>
      <c r="E555" s="35">
        <v>203.14</v>
      </c>
    </row>
    <row r="556" spans="1:5" ht="15">
      <c r="A556" s="32">
        <v>44781</v>
      </c>
      <c r="B556" s="33"/>
      <c r="C556" s="33"/>
      <c r="D556" s="34">
        <v>191.85</v>
      </c>
      <c r="E556" s="35">
        <v>203.71</v>
      </c>
    </row>
    <row r="557" spans="1:5" ht="15">
      <c r="A557" s="32">
        <v>44780</v>
      </c>
      <c r="B557" s="33"/>
      <c r="C557" s="33"/>
      <c r="D557" s="34">
        <v>191.25</v>
      </c>
      <c r="E557" s="35">
        <v>203.07</v>
      </c>
    </row>
    <row r="558" spans="1:5" ht="15">
      <c r="A558" s="32">
        <v>44779</v>
      </c>
      <c r="B558" s="33"/>
      <c r="C558" s="33"/>
      <c r="D558" s="34">
        <v>190</v>
      </c>
      <c r="E558" s="35">
        <v>202.04</v>
      </c>
    </row>
    <row r="559" spans="1:5" ht="15">
      <c r="A559" s="32">
        <v>44778</v>
      </c>
      <c r="B559" s="33"/>
      <c r="C559" s="33"/>
      <c r="D559" s="34">
        <v>190.68</v>
      </c>
      <c r="E559" s="35">
        <v>202.48</v>
      </c>
    </row>
    <row r="560" spans="1:5" ht="15">
      <c r="A560" s="32">
        <v>44777</v>
      </c>
      <c r="B560" s="33"/>
      <c r="C560" s="33"/>
      <c r="D560" s="34">
        <v>199.63</v>
      </c>
      <c r="E560" s="35">
        <v>211.97</v>
      </c>
    </row>
    <row r="561" spans="1:5" ht="15">
      <c r="A561" s="32">
        <v>44776</v>
      </c>
      <c r="B561" s="33"/>
      <c r="C561" s="33"/>
      <c r="D561" s="34">
        <v>201.95</v>
      </c>
      <c r="E561" s="35">
        <v>214.45</v>
      </c>
    </row>
    <row r="562" spans="1:5" ht="15">
      <c r="A562" s="32">
        <v>44775</v>
      </c>
      <c r="B562" s="33"/>
      <c r="C562" s="33"/>
      <c r="D562" s="34">
        <v>198.08</v>
      </c>
      <c r="E562" s="35">
        <v>210.34</v>
      </c>
    </row>
    <row r="563" spans="1:5" ht="15">
      <c r="A563" s="32">
        <v>44774</v>
      </c>
      <c r="B563" s="33"/>
      <c r="C563" s="33"/>
      <c r="D563" s="34">
        <v>191.55</v>
      </c>
      <c r="E563" s="35">
        <v>203.39</v>
      </c>
    </row>
    <row r="564" spans="1:5" ht="15">
      <c r="A564" s="32">
        <v>44773</v>
      </c>
      <c r="B564" s="33"/>
      <c r="C564" s="33"/>
      <c r="D564" s="34">
        <v>190.93</v>
      </c>
      <c r="E564" s="35">
        <v>202.75</v>
      </c>
    </row>
    <row r="565" spans="1:5" ht="15">
      <c r="A565" s="32">
        <v>44772</v>
      </c>
      <c r="B565" s="33"/>
      <c r="C565" s="33"/>
      <c r="D565" s="34">
        <v>190.86</v>
      </c>
      <c r="E565" s="35">
        <v>202.66</v>
      </c>
    </row>
    <row r="566" spans="1:5" ht="15">
      <c r="A566" s="32">
        <v>44771</v>
      </c>
      <c r="B566" s="33"/>
      <c r="C566" s="33"/>
      <c r="D566" s="34">
        <v>202.80</v>
      </c>
      <c r="E566" s="35">
        <v>215.34</v>
      </c>
    </row>
    <row r="567" spans="1:5" ht="15">
      <c r="A567" s="32">
        <v>44770</v>
      </c>
      <c r="B567" s="33"/>
      <c r="C567" s="33"/>
      <c r="D567" s="34">
        <v>208.32</v>
      </c>
      <c r="E567" s="35">
        <v>221.20</v>
      </c>
    </row>
    <row r="568" spans="1:5" ht="15">
      <c r="A568" s="32">
        <v>44769</v>
      </c>
      <c r="B568" s="33"/>
      <c r="C568" s="33"/>
      <c r="D568" s="34">
        <v>192.91</v>
      </c>
      <c r="E568" s="35">
        <v>204.85</v>
      </c>
    </row>
    <row r="569" spans="1:5" ht="15">
      <c r="A569" s="32">
        <v>44768</v>
      </c>
      <c r="B569" s="33"/>
      <c r="C569" s="33"/>
      <c r="D569" s="34">
        <v>165.19</v>
      </c>
      <c r="E569" s="35">
        <v>175.41</v>
      </c>
    </row>
    <row r="570" spans="1:5" ht="15">
      <c r="A570" s="32">
        <v>44767</v>
      </c>
      <c r="B570" s="33"/>
      <c r="C570" s="33"/>
      <c r="D570" s="34">
        <v>160.97</v>
      </c>
      <c r="E570" s="35">
        <v>170.93</v>
      </c>
    </row>
    <row r="571" spans="1:5" ht="15">
      <c r="A571" s="32">
        <v>44766</v>
      </c>
      <c r="B571" s="33"/>
      <c r="C571" s="33"/>
      <c r="D571" s="34">
        <v>160.63</v>
      </c>
      <c r="E571" s="35">
        <v>170.57</v>
      </c>
    </row>
    <row r="572" spans="1:5" ht="15">
      <c r="A572" s="32">
        <v>44765</v>
      </c>
      <c r="B572" s="33"/>
      <c r="C572" s="33"/>
      <c r="D572" s="34">
        <v>160.66</v>
      </c>
      <c r="E572" s="35">
        <v>170.60</v>
      </c>
    </row>
    <row r="573" spans="1:5" ht="15">
      <c r="A573" s="32">
        <v>44764</v>
      </c>
      <c r="B573" s="33"/>
      <c r="C573" s="33"/>
      <c r="D573" s="34">
        <v>148.57</v>
      </c>
      <c r="E573" s="35">
        <v>157.75</v>
      </c>
    </row>
    <row r="574" spans="1:5" ht="15">
      <c r="A574" s="32">
        <v>44763</v>
      </c>
      <c r="B574" s="33"/>
      <c r="C574" s="33"/>
      <c r="D574" s="34">
        <v>160.76</v>
      </c>
      <c r="E574" s="35">
        <v>170.70</v>
      </c>
    </row>
    <row r="575" spans="1:5" ht="15">
      <c r="A575" s="32">
        <v>44762</v>
      </c>
      <c r="B575" s="33"/>
      <c r="C575" s="33"/>
      <c r="D575" s="34">
        <v>162.13</v>
      </c>
      <c r="E575" s="35">
        <v>172.15</v>
      </c>
    </row>
    <row r="576" spans="1:5" ht="15">
      <c r="A576" s="32">
        <v>44761</v>
      </c>
      <c r="B576" s="33"/>
      <c r="C576" s="33"/>
      <c r="D576" s="34">
        <v>161.03</v>
      </c>
      <c r="E576" s="35">
        <v>170.99</v>
      </c>
    </row>
    <row r="577" spans="1:5" ht="15">
      <c r="A577" s="32">
        <v>44760</v>
      </c>
      <c r="B577" s="33"/>
      <c r="C577" s="33"/>
      <c r="D577" s="34">
        <v>167.44</v>
      </c>
      <c r="E577" s="35">
        <v>177.80</v>
      </c>
    </row>
    <row r="578" spans="1:5" ht="15">
      <c r="A578" s="32">
        <v>44759</v>
      </c>
      <c r="B578" s="33"/>
      <c r="C578" s="33"/>
      <c r="D578" s="34">
        <v>166.20</v>
      </c>
      <c r="E578" s="35">
        <v>176.48</v>
      </c>
    </row>
    <row r="579" spans="1:5" ht="15">
      <c r="A579" s="32">
        <v>44758</v>
      </c>
      <c r="B579" s="33"/>
      <c r="C579" s="33"/>
      <c r="D579" s="34">
        <v>166.21</v>
      </c>
      <c r="E579" s="35">
        <v>176.49</v>
      </c>
    </row>
    <row r="580" spans="1:5" ht="15">
      <c r="A580" s="32">
        <v>44757</v>
      </c>
      <c r="B580" s="33"/>
      <c r="C580" s="33"/>
      <c r="D580" s="34">
        <v>177.43</v>
      </c>
      <c r="E580" s="35">
        <v>188.41</v>
      </c>
    </row>
    <row r="581" spans="1:5" ht="15">
      <c r="A581" s="32">
        <v>44756</v>
      </c>
      <c r="B581" s="33"/>
      <c r="C581" s="33"/>
      <c r="D581" s="34">
        <v>178</v>
      </c>
      <c r="E581" s="35">
        <v>189.28</v>
      </c>
    </row>
    <row r="582" spans="1:5" ht="15">
      <c r="A582" s="32">
        <v>44755</v>
      </c>
      <c r="B582" s="33"/>
      <c r="C582" s="33"/>
      <c r="D582" s="34">
        <v>172.59</v>
      </c>
      <c r="E582" s="35">
        <v>183.27</v>
      </c>
    </row>
    <row r="583" spans="1:5" ht="15">
      <c r="A583" s="32">
        <v>44754</v>
      </c>
      <c r="B583" s="33"/>
      <c r="C583" s="33"/>
      <c r="D583" s="34">
        <v>172.15</v>
      </c>
      <c r="E583" s="35">
        <v>182.79</v>
      </c>
    </row>
    <row r="584" spans="1:5" ht="15">
      <c r="A584" s="32">
        <v>44753</v>
      </c>
      <c r="B584" s="33"/>
      <c r="C584" s="33"/>
      <c r="D584" s="34">
        <v>175.60</v>
      </c>
      <c r="E584" s="35">
        <v>186.46</v>
      </c>
    </row>
    <row r="585" spans="1:5" ht="15">
      <c r="A585" s="32">
        <v>44752</v>
      </c>
      <c r="B585" s="33"/>
      <c r="C585" s="33"/>
      <c r="D585" s="34">
        <v>175.42</v>
      </c>
      <c r="E585" s="35">
        <v>186.28</v>
      </c>
    </row>
    <row r="586" spans="1:5" ht="15">
      <c r="A586" s="32">
        <v>44751</v>
      </c>
      <c r="B586" s="33"/>
      <c r="C586" s="33"/>
      <c r="D586" s="34">
        <v>175.43</v>
      </c>
      <c r="E586" s="35">
        <v>186.29</v>
      </c>
    </row>
    <row r="587" spans="1:5" ht="15">
      <c r="A587" s="32">
        <v>44750</v>
      </c>
      <c r="B587" s="33"/>
      <c r="C587" s="33"/>
      <c r="D587" s="34">
        <v>178.88</v>
      </c>
      <c r="E587" s="35">
        <v>189.94</v>
      </c>
    </row>
    <row r="588" spans="1:5" ht="15">
      <c r="A588" s="32">
        <v>44749</v>
      </c>
      <c r="B588" s="33"/>
      <c r="C588" s="33"/>
      <c r="D588" s="34">
        <v>164.94</v>
      </c>
      <c r="E588" s="35">
        <v>175.14</v>
      </c>
    </row>
    <row r="589" spans="1:5" ht="15">
      <c r="A589" s="32">
        <v>44748</v>
      </c>
      <c r="B589" s="33"/>
      <c r="C589" s="33"/>
      <c r="D589" s="34">
        <v>173.92</v>
      </c>
      <c r="E589" s="35">
        <v>184.68</v>
      </c>
    </row>
    <row r="590" spans="1:5" ht="15">
      <c r="A590" s="32">
        <v>44747</v>
      </c>
      <c r="B590" s="33"/>
      <c r="C590" s="33"/>
      <c r="D590" s="34">
        <v>161.24</v>
      </c>
      <c r="E590" s="35">
        <v>171.22</v>
      </c>
    </row>
    <row r="591" spans="1:5" ht="15">
      <c r="A591" s="32">
        <v>44746</v>
      </c>
      <c r="B591" s="33"/>
      <c r="C591" s="33"/>
      <c r="D591" s="34">
        <v>144.51</v>
      </c>
      <c r="E591" s="35">
        <v>155.87</v>
      </c>
    </row>
    <row r="592" spans="1:5" ht="15">
      <c r="A592" s="32">
        <v>44745</v>
      </c>
      <c r="B592" s="33"/>
      <c r="C592" s="33"/>
      <c r="D592" s="34">
        <v>147.55000000000001</v>
      </c>
      <c r="E592" s="35">
        <v>156.66999999999999</v>
      </c>
    </row>
    <row r="593" spans="1:5" ht="15">
      <c r="A593" s="32">
        <v>44744</v>
      </c>
      <c r="B593" s="33"/>
      <c r="C593" s="33"/>
      <c r="D593" s="34">
        <v>147.47999999999999</v>
      </c>
      <c r="E593" s="35">
        <v>156.60</v>
      </c>
    </row>
    <row r="594" spans="1:5" ht="15">
      <c r="A594" s="32">
        <v>44743</v>
      </c>
      <c r="B594" s="33"/>
      <c r="C594" s="33"/>
      <c r="D594" s="34">
        <v>149.32</v>
      </c>
      <c r="E594" s="35">
        <v>158.56</v>
      </c>
    </row>
    <row r="595" spans="1:5" ht="15">
      <c r="A595" s="32">
        <v>44742</v>
      </c>
      <c r="B595" s="33"/>
      <c r="C595" s="33"/>
      <c r="D595" s="34">
        <v>136.33000000000001</v>
      </c>
      <c r="E595" s="35">
        <v>144.77000000000001</v>
      </c>
    </row>
    <row r="596" spans="1:5" ht="15">
      <c r="A596" s="32">
        <v>44741</v>
      </c>
      <c r="B596" s="33"/>
      <c r="C596" s="33"/>
      <c r="D596" s="34">
        <v>129.62</v>
      </c>
      <c r="E596" s="35">
        <v>137.63999999999999</v>
      </c>
    </row>
    <row r="597" spans="1:5" ht="15">
      <c r="A597" s="32">
        <v>44740</v>
      </c>
      <c r="B597" s="33"/>
      <c r="C597" s="33"/>
      <c r="D597" s="34">
        <v>131.49</v>
      </c>
      <c r="E597" s="35">
        <v>139.63</v>
      </c>
    </row>
    <row r="598" spans="1:5" ht="15">
      <c r="A598" s="32">
        <v>44739</v>
      </c>
      <c r="B598" s="33"/>
      <c r="C598" s="33"/>
      <c r="D598" s="34">
        <v>130.80000000000001</v>
      </c>
      <c r="E598" s="35">
        <v>138.90</v>
      </c>
    </row>
    <row r="599" spans="1:5" ht="15">
      <c r="A599" s="32">
        <v>44738</v>
      </c>
      <c r="B599" s="33"/>
      <c r="C599" s="33"/>
      <c r="D599" s="34">
        <v>131.12</v>
      </c>
      <c r="E599" s="35">
        <v>139.24</v>
      </c>
    </row>
    <row r="600" spans="1:5" ht="15">
      <c r="A600" s="32">
        <v>44737</v>
      </c>
      <c r="B600" s="33"/>
      <c r="C600" s="33"/>
      <c r="D600" s="34">
        <v>131.11000000000001</v>
      </c>
      <c r="E600" s="35">
        <v>139.22999999999999</v>
      </c>
    </row>
    <row r="601" spans="1:5" ht="15">
      <c r="A601" s="32">
        <v>44736</v>
      </c>
      <c r="B601" s="33"/>
      <c r="C601" s="33"/>
      <c r="D601" s="34">
        <v>133.05000000000001</v>
      </c>
      <c r="E601" s="35">
        <v>141.29</v>
      </c>
    </row>
    <row r="602" spans="1:5" ht="15">
      <c r="A602" s="32">
        <v>44735</v>
      </c>
      <c r="B602" s="33"/>
      <c r="C602" s="33"/>
      <c r="D602" s="34">
        <v>126.19</v>
      </c>
      <c r="E602" s="35">
        <v>133.99</v>
      </c>
    </row>
    <row r="603" spans="1:5" ht="15">
      <c r="A603" s="32">
        <v>44734</v>
      </c>
      <c r="B603" s="33"/>
      <c r="C603" s="33"/>
      <c r="D603" s="34">
        <v>121.79</v>
      </c>
      <c r="E603" s="35">
        <v>129.33000000000001</v>
      </c>
    </row>
    <row r="604" spans="1:5" ht="15">
      <c r="A604" s="32">
        <v>44733</v>
      </c>
      <c r="B604" s="33"/>
      <c r="C604" s="33"/>
      <c r="D604" s="34">
        <v>122.61</v>
      </c>
      <c r="E604" s="35">
        <v>130.19</v>
      </c>
    </row>
    <row r="605" spans="1:5" ht="15">
      <c r="A605" s="32">
        <v>44732</v>
      </c>
      <c r="B605" s="33"/>
      <c r="C605" s="33"/>
      <c r="D605" s="34">
        <v>125.06</v>
      </c>
      <c r="E605" s="35">
        <v>132.80000000000001</v>
      </c>
    </row>
    <row r="606" spans="1:5" ht="15">
      <c r="A606" s="32">
        <v>44731</v>
      </c>
      <c r="B606" s="33"/>
      <c r="C606" s="33"/>
      <c r="D606" s="34">
        <v>105.09</v>
      </c>
      <c r="E606" s="35">
        <v>131.99</v>
      </c>
    </row>
    <row r="607" spans="1:5" ht="15">
      <c r="A607" s="32">
        <v>44730</v>
      </c>
      <c r="B607" s="33"/>
      <c r="C607" s="33"/>
      <c r="D607" s="34">
        <v>125.15</v>
      </c>
      <c r="E607" s="35">
        <v>132.88999999999999</v>
      </c>
    </row>
    <row r="608" spans="1:5" ht="15">
      <c r="A608" s="32">
        <v>44729</v>
      </c>
      <c r="B608" s="33"/>
      <c r="C608" s="33"/>
      <c r="D608" s="34">
        <v>132.83000000000001</v>
      </c>
      <c r="E608" s="35">
        <v>141.05000000000001</v>
      </c>
    </row>
    <row r="609" spans="1:5" ht="15">
      <c r="A609" s="32">
        <v>44728</v>
      </c>
      <c r="B609" s="33"/>
      <c r="C609" s="33"/>
      <c r="D609" s="34">
        <v>99.22</v>
      </c>
      <c r="E609" s="35">
        <v>105.36</v>
      </c>
    </row>
    <row r="610" spans="1:5" ht="15">
      <c r="A610" s="32">
        <v>44727</v>
      </c>
      <c r="B610" s="33"/>
      <c r="C610" s="33"/>
      <c r="D610" s="34">
        <v>89.42</v>
      </c>
      <c r="E610" s="35">
        <v>94.96</v>
      </c>
    </row>
    <row r="611" spans="1:5" ht="15">
      <c r="A611" s="32">
        <v>44726</v>
      </c>
      <c r="B611" s="33"/>
      <c r="C611" s="33"/>
      <c r="D611" s="34">
        <v>82.87</v>
      </c>
      <c r="E611" s="35">
        <v>87.99</v>
      </c>
    </row>
    <row r="612" spans="1:5" ht="15">
      <c r="A612" s="32">
        <v>44725</v>
      </c>
      <c r="B612" s="33"/>
      <c r="C612" s="33"/>
      <c r="D612" s="34">
        <v>84.62</v>
      </c>
      <c r="E612" s="35">
        <v>89.86</v>
      </c>
    </row>
    <row r="613" spans="1:5" ht="15">
      <c r="A613" s="32">
        <v>44724</v>
      </c>
      <c r="B613" s="33"/>
      <c r="C613" s="33"/>
      <c r="D613" s="34">
        <v>84.20</v>
      </c>
      <c r="E613" s="35">
        <v>89.40</v>
      </c>
    </row>
    <row r="614" spans="1:5" ht="15">
      <c r="A614" s="32">
        <v>44723</v>
      </c>
      <c r="B614" s="33"/>
      <c r="C614" s="33"/>
      <c r="D614" s="34">
        <v>84.28</v>
      </c>
      <c r="E614" s="35">
        <v>89.50</v>
      </c>
    </row>
    <row r="615" spans="1:5" ht="15">
      <c r="A615" s="32">
        <v>44722</v>
      </c>
      <c r="B615" s="33"/>
      <c r="C615" s="33"/>
      <c r="D615" s="34">
        <v>85.55</v>
      </c>
      <c r="E615" s="35">
        <v>90.85</v>
      </c>
    </row>
    <row r="616" spans="1:5" ht="15">
      <c r="A616" s="32">
        <v>44721</v>
      </c>
      <c r="B616" s="33"/>
      <c r="C616" s="33"/>
      <c r="D616" s="34">
        <v>80.88</v>
      </c>
      <c r="E616" s="35">
        <v>85.88</v>
      </c>
    </row>
    <row r="617" spans="1:5" ht="15">
      <c r="A617" s="32">
        <v>44720</v>
      </c>
      <c r="B617" s="33"/>
      <c r="C617" s="33"/>
      <c r="D617" s="34">
        <v>80.48</v>
      </c>
      <c r="E617" s="35">
        <v>85.46</v>
      </c>
    </row>
    <row r="618" spans="1:5" ht="15">
      <c r="A618" s="32">
        <v>44719</v>
      </c>
      <c r="B618" s="33"/>
      <c r="C618" s="33"/>
      <c r="D618" s="34">
        <v>81</v>
      </c>
      <c r="E618" s="35">
        <v>86.02</v>
      </c>
    </row>
    <row r="619" spans="1:5" ht="15">
      <c r="A619" s="32">
        <v>44718</v>
      </c>
      <c r="B619" s="33"/>
      <c r="C619" s="33"/>
      <c r="D619" s="34">
        <v>80.349999999999994</v>
      </c>
      <c r="E619" s="35">
        <v>85.33</v>
      </c>
    </row>
    <row r="620" spans="1:5" ht="15">
      <c r="A620" s="32">
        <v>44717</v>
      </c>
      <c r="B620" s="33"/>
      <c r="C620" s="33"/>
      <c r="D620" s="34">
        <v>77.099999999999994</v>
      </c>
      <c r="E620" s="35">
        <v>85.06</v>
      </c>
    </row>
    <row r="621" spans="1:5" ht="15">
      <c r="A621" s="32">
        <v>44716</v>
      </c>
      <c r="B621" s="33"/>
      <c r="C621" s="33"/>
      <c r="D621" s="34">
        <v>80.52</v>
      </c>
      <c r="E621" s="35">
        <v>85.50</v>
      </c>
    </row>
    <row r="622" spans="1:5" ht="15">
      <c r="A622" s="32">
        <v>44715</v>
      </c>
      <c r="B622" s="33"/>
      <c r="C622" s="33"/>
      <c r="D622" s="34">
        <v>81.97</v>
      </c>
      <c r="E622" s="35">
        <v>87.04</v>
      </c>
    </row>
    <row r="623" spans="1:5" ht="15">
      <c r="A623" s="32">
        <v>44714</v>
      </c>
      <c r="B623" s="33"/>
      <c r="C623" s="33"/>
      <c r="D623" s="34">
        <v>81</v>
      </c>
      <c r="E623" s="35">
        <v>91.14</v>
      </c>
    </row>
    <row r="624" spans="1:5" ht="15">
      <c r="A624" s="32">
        <v>44713</v>
      </c>
      <c r="B624" s="33"/>
      <c r="C624" s="33"/>
      <c r="D624" s="34">
        <v>91.37</v>
      </c>
      <c r="E624" s="35">
        <v>97.03</v>
      </c>
    </row>
    <row r="625" spans="1:5" ht="15">
      <c r="A625" s="32">
        <v>44712</v>
      </c>
      <c r="B625" s="33"/>
      <c r="C625" s="33"/>
      <c r="D625" s="34">
        <v>90.10</v>
      </c>
      <c r="E625" s="35">
        <v>95.68</v>
      </c>
    </row>
    <row r="626" spans="1:5" ht="15">
      <c r="A626" s="32">
        <v>44711</v>
      </c>
      <c r="B626" s="33"/>
      <c r="C626" s="33"/>
      <c r="D626" s="34">
        <v>85.12</v>
      </c>
      <c r="E626" s="35">
        <v>90.38</v>
      </c>
    </row>
    <row r="627" spans="1:5" ht="15">
      <c r="A627" s="32">
        <v>44710</v>
      </c>
      <c r="B627" s="33"/>
      <c r="C627" s="33"/>
      <c r="D627" s="34">
        <v>83.96</v>
      </c>
      <c r="E627" s="35">
        <v>89.16</v>
      </c>
    </row>
    <row r="628" spans="1:5" ht="15">
      <c r="A628" s="32">
        <v>44709</v>
      </c>
      <c r="B628" s="33"/>
      <c r="C628" s="33"/>
      <c r="D628" s="34">
        <v>84</v>
      </c>
      <c r="E628" s="35">
        <v>89.20</v>
      </c>
    </row>
    <row r="629" spans="1:5" ht="15">
      <c r="A629" s="32">
        <v>44708</v>
      </c>
      <c r="B629" s="33"/>
      <c r="C629" s="33"/>
      <c r="D629" s="34">
        <v>85.33</v>
      </c>
      <c r="E629" s="35">
        <v>90.61</v>
      </c>
    </row>
    <row r="630" spans="1:5" ht="15">
      <c r="A630" s="32">
        <v>44707</v>
      </c>
      <c r="B630" s="33"/>
      <c r="C630" s="33"/>
      <c r="D630" s="34">
        <v>84.81</v>
      </c>
      <c r="E630" s="35">
        <v>90.05</v>
      </c>
    </row>
    <row r="631" spans="1:5" ht="15">
      <c r="A631" s="32">
        <v>44706</v>
      </c>
      <c r="B631" s="33"/>
      <c r="C631" s="33"/>
      <c r="D631" s="34">
        <v>82.84</v>
      </c>
      <c r="E631" s="35">
        <v>89.03</v>
      </c>
    </row>
    <row r="632" spans="1:5" ht="15">
      <c r="A632" s="32">
        <v>44705</v>
      </c>
      <c r="B632" s="33"/>
      <c r="C632" s="33"/>
      <c r="D632" s="34">
        <v>83.54</v>
      </c>
      <c r="E632" s="35">
        <v>88.70</v>
      </c>
    </row>
    <row r="633" spans="1:5" ht="15">
      <c r="A633" s="32">
        <v>44704</v>
      </c>
      <c r="B633" s="33"/>
      <c r="C633" s="33"/>
      <c r="D633" s="34">
        <v>88.88</v>
      </c>
      <c r="E633" s="35">
        <v>94.38</v>
      </c>
    </row>
    <row r="634" spans="1:5" ht="15">
      <c r="A634" s="32">
        <v>44703</v>
      </c>
      <c r="B634" s="33"/>
      <c r="C634" s="33"/>
      <c r="D634" s="34">
        <v>87.96</v>
      </c>
      <c r="E634" s="35">
        <v>93.40</v>
      </c>
    </row>
    <row r="635" spans="1:5" ht="15">
      <c r="A635" s="32">
        <v>44702</v>
      </c>
      <c r="B635" s="33"/>
      <c r="C635" s="33"/>
      <c r="D635" s="34">
        <v>87.96</v>
      </c>
      <c r="E635" s="35">
        <v>93.40</v>
      </c>
    </row>
    <row r="636" spans="1:5" ht="15">
      <c r="A636" s="32">
        <v>44701</v>
      </c>
      <c r="B636" s="33"/>
      <c r="C636" s="33"/>
      <c r="D636" s="34">
        <v>92.93</v>
      </c>
      <c r="E636" s="35">
        <v>98.67</v>
      </c>
    </row>
    <row r="637" spans="1:5" ht="15">
      <c r="A637" s="32">
        <v>44700</v>
      </c>
      <c r="B637" s="33"/>
      <c r="C637" s="33"/>
      <c r="D637" s="34">
        <v>95.14</v>
      </c>
      <c r="E637" s="35">
        <v>101.02</v>
      </c>
    </row>
    <row r="638" spans="1:5" ht="15">
      <c r="A638" s="32">
        <v>44699</v>
      </c>
      <c r="B638" s="33"/>
      <c r="C638" s="33"/>
      <c r="D638" s="34">
        <v>93.67</v>
      </c>
      <c r="E638" s="35">
        <v>99.47</v>
      </c>
    </row>
    <row r="639" spans="1:5" ht="15">
      <c r="A639" s="32">
        <v>44698</v>
      </c>
      <c r="B639" s="33"/>
      <c r="C639" s="33"/>
      <c r="D639" s="34">
        <v>93.91</v>
      </c>
      <c r="E639" s="35">
        <v>99.71</v>
      </c>
    </row>
    <row r="640" spans="1:5" ht="15">
      <c r="A640" s="32">
        <v>44697</v>
      </c>
      <c r="B640" s="33"/>
      <c r="C640" s="33"/>
      <c r="D640" s="34">
        <v>96.85</v>
      </c>
      <c r="E640" s="35">
        <v>102.85</v>
      </c>
    </row>
    <row r="641" spans="1:5" ht="15">
      <c r="A641" s="32">
        <v>44696</v>
      </c>
      <c r="B641" s="33"/>
      <c r="C641" s="33"/>
      <c r="D641" s="34">
        <v>96.40</v>
      </c>
      <c r="E641" s="35">
        <v>102.36</v>
      </c>
    </row>
    <row r="642" spans="1:5" ht="15">
      <c r="A642" s="32">
        <v>44695</v>
      </c>
      <c r="B642" s="33"/>
      <c r="C642" s="33"/>
      <c r="D642" s="34">
        <v>96.40</v>
      </c>
      <c r="E642" s="35">
        <v>102.36</v>
      </c>
    </row>
    <row r="643" spans="1:5" ht="15">
      <c r="A643" s="32">
        <v>44694</v>
      </c>
      <c r="B643" s="33"/>
      <c r="C643" s="33"/>
      <c r="D643" s="34">
        <v>94.05</v>
      </c>
      <c r="E643" s="35">
        <v>109.59</v>
      </c>
    </row>
    <row r="644" spans="1:5" ht="15">
      <c r="A644" s="32">
        <v>44693</v>
      </c>
      <c r="B644" s="33"/>
      <c r="C644" s="33"/>
      <c r="D644" s="34">
        <v>90.80</v>
      </c>
      <c r="E644" s="35">
        <v>96.42</v>
      </c>
    </row>
    <row r="645" spans="1:5" ht="15">
      <c r="A645" s="32">
        <v>44692</v>
      </c>
      <c r="B645" s="33"/>
      <c r="C645" s="33"/>
      <c r="D645" s="34">
        <v>88.71</v>
      </c>
      <c r="E645" s="35">
        <v>94.19</v>
      </c>
    </row>
    <row r="646" spans="1:5" ht="15">
      <c r="A646" s="32">
        <v>44691</v>
      </c>
      <c r="B646" s="33"/>
      <c r="C646" s="33"/>
      <c r="D646" s="34">
        <v>90</v>
      </c>
      <c r="E646" s="35">
        <v>98.59</v>
      </c>
    </row>
    <row r="647" spans="1:5" ht="15">
      <c r="A647" s="32">
        <v>44690</v>
      </c>
      <c r="B647" s="33"/>
      <c r="C647" s="33"/>
      <c r="D647" s="34">
        <v>98.17</v>
      </c>
      <c r="E647" s="35">
        <v>104.25</v>
      </c>
    </row>
    <row r="648" spans="1:5" ht="15">
      <c r="A648" s="32">
        <v>44689</v>
      </c>
      <c r="B648" s="33"/>
      <c r="C648" s="33"/>
      <c r="D648" s="34">
        <v>97.78</v>
      </c>
      <c r="E648" s="35">
        <v>103.82</v>
      </c>
    </row>
    <row r="649" spans="1:5" ht="15">
      <c r="A649" s="32">
        <v>44688</v>
      </c>
      <c r="B649" s="33"/>
      <c r="C649" s="33"/>
      <c r="D649" s="34">
        <v>97.70</v>
      </c>
      <c r="E649" s="35">
        <v>103.74</v>
      </c>
    </row>
    <row r="650" spans="1:5" ht="15">
      <c r="A650" s="32">
        <v>44687</v>
      </c>
      <c r="B650" s="33"/>
      <c r="C650" s="33"/>
      <c r="D650" s="34">
        <v>101.82</v>
      </c>
      <c r="E650" s="35">
        <v>108.12</v>
      </c>
    </row>
    <row r="651" spans="1:5" ht="15">
      <c r="A651" s="32">
        <v>44686</v>
      </c>
      <c r="B651" s="33"/>
      <c r="C651" s="33"/>
      <c r="D651" s="34">
        <v>102.41</v>
      </c>
      <c r="E651" s="35">
        <v>108.75</v>
      </c>
    </row>
    <row r="652" spans="1:5" ht="15">
      <c r="A652" s="32">
        <v>44685</v>
      </c>
      <c r="B652" s="33"/>
      <c r="C652" s="33"/>
      <c r="D652" s="34">
        <v>97.13</v>
      </c>
      <c r="E652" s="35">
        <v>103.13</v>
      </c>
    </row>
    <row r="653" spans="1:5" ht="15">
      <c r="A653" s="32">
        <v>44684</v>
      </c>
      <c r="B653" s="33"/>
      <c r="C653" s="33"/>
      <c r="D653" s="34">
        <v>96.25</v>
      </c>
      <c r="E653" s="35">
        <v>102.21</v>
      </c>
    </row>
    <row r="654" spans="1:5" ht="15">
      <c r="A654" s="32">
        <v>44683</v>
      </c>
      <c r="B654" s="33"/>
      <c r="C654" s="33"/>
      <c r="D654" s="34">
        <v>93.06</v>
      </c>
      <c r="E654" s="35">
        <v>102.16</v>
      </c>
    </row>
    <row r="655" spans="1:5" ht="15">
      <c r="A655" s="32">
        <v>44682</v>
      </c>
      <c r="B655" s="33"/>
      <c r="C655" s="33"/>
      <c r="D655" s="34">
        <v>86</v>
      </c>
      <c r="E655" s="35">
        <v>102.17</v>
      </c>
    </row>
    <row r="656" spans="1:5" ht="15">
      <c r="A656" s="32">
        <v>44681</v>
      </c>
      <c r="B656" s="33"/>
      <c r="C656" s="33"/>
      <c r="D656" s="34">
        <v>87.55</v>
      </c>
      <c r="E656" s="35">
        <v>103.84</v>
      </c>
    </row>
    <row r="657" spans="1:5" ht="15">
      <c r="A657" s="32">
        <v>44680</v>
      </c>
      <c r="B657" s="33"/>
      <c r="C657" s="33"/>
      <c r="D657" s="34">
        <v>100.05</v>
      </c>
      <c r="E657" s="35">
        <v>110.46</v>
      </c>
    </row>
    <row r="658" spans="1:5" ht="15">
      <c r="A658" s="32">
        <v>44679</v>
      </c>
      <c r="B658" s="33"/>
      <c r="C658" s="33"/>
      <c r="D658" s="34">
        <v>107.52</v>
      </c>
      <c r="E658" s="35">
        <v>114.18</v>
      </c>
    </row>
    <row r="659" spans="1:5" ht="15">
      <c r="A659" s="32">
        <v>44678</v>
      </c>
      <c r="B659" s="33"/>
      <c r="C659" s="33"/>
      <c r="D659" s="34">
        <v>94.70</v>
      </c>
      <c r="E659" s="35">
        <v>100.56</v>
      </c>
    </row>
    <row r="660" spans="1:5" ht="15">
      <c r="A660" s="32">
        <v>44677</v>
      </c>
      <c r="B660" s="33"/>
      <c r="C660" s="33"/>
      <c r="D660" s="34">
        <v>98.28</v>
      </c>
      <c r="E660" s="35">
        <v>104.36</v>
      </c>
    </row>
    <row r="661" spans="1:5" ht="15">
      <c r="A661" s="32">
        <v>44676</v>
      </c>
      <c r="B661" s="33"/>
      <c r="C661" s="33"/>
      <c r="D661" s="34">
        <v>97.78</v>
      </c>
      <c r="E661" s="35">
        <v>103.82</v>
      </c>
    </row>
    <row r="662" spans="1:5" ht="15">
      <c r="A662" s="32">
        <v>44675</v>
      </c>
      <c r="B662" s="33"/>
      <c r="C662" s="33"/>
      <c r="D662" s="34">
        <v>98.12</v>
      </c>
      <c r="E662" s="35">
        <v>104.18</v>
      </c>
    </row>
    <row r="663" spans="1:5" ht="15">
      <c r="A663" s="32">
        <v>44674</v>
      </c>
      <c r="B663" s="33"/>
      <c r="C663" s="33"/>
      <c r="D663" s="34">
        <v>98.11</v>
      </c>
      <c r="E663" s="35">
        <v>104.17</v>
      </c>
    </row>
    <row r="664" spans="1:5" ht="15">
      <c r="A664" s="32">
        <v>44673</v>
      </c>
      <c r="B664" s="33"/>
      <c r="C664" s="33"/>
      <c r="D664" s="34">
        <v>100.97</v>
      </c>
      <c r="E664" s="35">
        <v>107.21</v>
      </c>
    </row>
    <row r="665" spans="1:5" ht="15">
      <c r="A665" s="32">
        <v>44672</v>
      </c>
      <c r="B665" s="33"/>
      <c r="C665" s="33"/>
      <c r="D665" s="34">
        <v>100.64</v>
      </c>
      <c r="E665" s="35">
        <v>107.64</v>
      </c>
    </row>
    <row r="666" spans="1:5" ht="15">
      <c r="A666" s="32">
        <v>44671</v>
      </c>
      <c r="B666" s="33"/>
      <c r="C666" s="33"/>
      <c r="D666" s="34">
        <v>99.20</v>
      </c>
      <c r="E666" s="35">
        <v>105.34</v>
      </c>
    </row>
    <row r="667" spans="1:5" ht="15">
      <c r="A667" s="32">
        <v>44670</v>
      </c>
      <c r="B667" s="33"/>
      <c r="C667" s="33"/>
      <c r="D667" s="34">
        <v>104.43</v>
      </c>
      <c r="E667" s="35">
        <v>110.89</v>
      </c>
    </row>
    <row r="668" spans="1:5" ht="15">
      <c r="A668" s="32">
        <v>44669</v>
      </c>
      <c r="B668" s="33"/>
      <c r="C668" s="33"/>
      <c r="D668" s="34">
        <v>87</v>
      </c>
      <c r="E668" s="35">
        <v>110.84</v>
      </c>
    </row>
    <row r="669" spans="1:5" ht="15">
      <c r="A669" s="32">
        <v>44668</v>
      </c>
      <c r="B669" s="33"/>
      <c r="C669" s="33"/>
      <c r="D669" s="34">
        <v>104.89</v>
      </c>
      <c r="E669" s="35">
        <v>111.37</v>
      </c>
    </row>
    <row r="670" spans="1:5" ht="15">
      <c r="A670" s="32">
        <v>44667</v>
      </c>
      <c r="B670" s="33"/>
      <c r="C670" s="33"/>
      <c r="D670" s="34">
        <v>85</v>
      </c>
      <c r="E670" s="35">
        <v>111.30</v>
      </c>
    </row>
    <row r="671" spans="1:5" ht="15">
      <c r="A671" s="32">
        <v>44666</v>
      </c>
      <c r="B671" s="33"/>
      <c r="C671" s="33"/>
      <c r="D671" s="34">
        <v>90</v>
      </c>
      <c r="E671" s="35">
        <v>110.40</v>
      </c>
    </row>
    <row r="672" spans="1:5" ht="15">
      <c r="A672" s="32">
        <v>44665</v>
      </c>
      <c r="B672" s="33"/>
      <c r="C672" s="33"/>
      <c r="D672" s="34">
        <v>100</v>
      </c>
      <c r="E672" s="35">
        <v>111.17</v>
      </c>
    </row>
    <row r="673" spans="1:5" ht="15">
      <c r="A673" s="32">
        <v>44664</v>
      </c>
      <c r="B673" s="33"/>
      <c r="C673" s="33"/>
      <c r="D673" s="34">
        <v>107</v>
      </c>
      <c r="E673" s="35">
        <v>114.49</v>
      </c>
    </row>
    <row r="674" spans="1:5" ht="15">
      <c r="A674" s="32">
        <v>44663</v>
      </c>
      <c r="B674" s="33"/>
      <c r="C674" s="33"/>
      <c r="D674" s="34">
        <v>107.67</v>
      </c>
      <c r="E674" s="35">
        <v>114.33</v>
      </c>
    </row>
    <row r="675" spans="1:5" ht="15">
      <c r="A675" s="32">
        <v>44662</v>
      </c>
      <c r="B675" s="33"/>
      <c r="C675" s="33"/>
      <c r="D675" s="34">
        <v>108.64</v>
      </c>
      <c r="E675" s="35">
        <v>115.36</v>
      </c>
    </row>
    <row r="676" spans="1:5" ht="15">
      <c r="A676" s="32">
        <v>44661</v>
      </c>
      <c r="B676" s="33"/>
      <c r="C676" s="33"/>
      <c r="D676" s="34">
        <v>106.95</v>
      </c>
      <c r="E676" s="35">
        <v>113.57</v>
      </c>
    </row>
    <row r="677" spans="1:5" ht="15">
      <c r="A677" s="32">
        <v>44660</v>
      </c>
      <c r="B677" s="33"/>
      <c r="C677" s="33"/>
      <c r="D677" s="34">
        <v>106.94</v>
      </c>
      <c r="E677" s="35">
        <v>113.56</v>
      </c>
    </row>
    <row r="678" spans="1:5" ht="15">
      <c r="A678" s="32">
        <v>44659</v>
      </c>
      <c r="B678" s="33"/>
      <c r="C678" s="33"/>
      <c r="D678" s="34">
        <v>105.63</v>
      </c>
      <c r="E678" s="35">
        <v>112.17</v>
      </c>
    </row>
    <row r="679" spans="1:5" ht="15">
      <c r="A679" s="32">
        <v>44658</v>
      </c>
      <c r="B679" s="33"/>
      <c r="C679" s="33"/>
      <c r="D679" s="34">
        <v>110.59</v>
      </c>
      <c r="E679" s="35">
        <v>117.43</v>
      </c>
    </row>
    <row r="680" spans="1:5" ht="15">
      <c r="A680" s="32">
        <v>44657</v>
      </c>
      <c r="B680" s="33"/>
      <c r="C680" s="33"/>
      <c r="D680" s="34">
        <v>113.23</v>
      </c>
      <c r="E680" s="35">
        <v>120.23</v>
      </c>
    </row>
    <row r="681" spans="1:5" ht="15">
      <c r="A681" s="32">
        <v>44656</v>
      </c>
      <c r="B681" s="33"/>
      <c r="C681" s="33"/>
      <c r="D681" s="34">
        <v>115.16</v>
      </c>
      <c r="E681" s="35">
        <v>122.28</v>
      </c>
    </row>
    <row r="682" spans="1:5" ht="15">
      <c r="A682" s="32">
        <v>44655</v>
      </c>
      <c r="B682" s="33"/>
      <c r="C682" s="33"/>
      <c r="D682" s="34">
        <v>121.87</v>
      </c>
      <c r="E682" s="35">
        <v>129.41</v>
      </c>
    </row>
    <row r="683" spans="1:5" ht="15">
      <c r="A683" s="32">
        <v>44654</v>
      </c>
      <c r="B683" s="33"/>
      <c r="C683" s="33"/>
      <c r="D683" s="34">
        <v>123.09</v>
      </c>
      <c r="E683" s="35">
        <v>138.28</v>
      </c>
    </row>
    <row r="684" spans="1:5" ht="15">
      <c r="A684" s="32">
        <v>44653</v>
      </c>
      <c r="B684" s="33"/>
      <c r="C684" s="33"/>
      <c r="D684" s="34">
        <v>121.67</v>
      </c>
      <c r="E684" s="35">
        <v>129.19</v>
      </c>
    </row>
    <row r="685" spans="1:5" ht="15">
      <c r="A685" s="32">
        <v>44652</v>
      </c>
      <c r="B685" s="33"/>
      <c r="C685" s="33"/>
      <c r="D685" s="34">
        <v>118.42</v>
      </c>
      <c r="E685" s="35">
        <v>125.74</v>
      </c>
    </row>
    <row r="686" spans="1:5" ht="15">
      <c r="A686" s="32">
        <v>44651</v>
      </c>
      <c r="B686" s="33"/>
      <c r="C686" s="33"/>
      <c r="D686" s="34">
        <v>117.18</v>
      </c>
      <c r="E686" s="35">
        <v>124.42</v>
      </c>
    </row>
    <row r="687" spans="1:5" ht="15">
      <c r="A687" s="32">
        <v>44650</v>
      </c>
      <c r="B687" s="33"/>
      <c r="C687" s="33"/>
      <c r="D687" s="34">
        <v>107.87</v>
      </c>
      <c r="E687" s="35">
        <v>114.55</v>
      </c>
    </row>
    <row r="688" spans="1:5" ht="15">
      <c r="A688" s="32">
        <v>44649</v>
      </c>
      <c r="B688" s="33"/>
      <c r="C688" s="33"/>
      <c r="D688" s="34">
        <v>98.97</v>
      </c>
      <c r="E688" s="35">
        <v>105.09</v>
      </c>
    </row>
    <row r="689" spans="1:5" ht="15">
      <c r="A689" s="32">
        <v>44648</v>
      </c>
      <c r="B689" s="33"/>
      <c r="C689" s="33"/>
      <c r="D689" s="34">
        <v>100.06</v>
      </c>
      <c r="E689" s="35">
        <v>106.24</v>
      </c>
    </row>
    <row r="690" spans="1:5" ht="15">
      <c r="A690" s="32">
        <v>44647</v>
      </c>
      <c r="B690" s="33"/>
      <c r="C690" s="33"/>
      <c r="D690" s="34">
        <v>88</v>
      </c>
      <c r="E690" s="35">
        <v>106.23</v>
      </c>
    </row>
    <row r="691" spans="1:5" ht="15">
      <c r="A691" s="32">
        <v>44646</v>
      </c>
      <c r="B691" s="33"/>
      <c r="C691" s="33"/>
      <c r="D691" s="34">
        <v>100.24</v>
      </c>
      <c r="E691" s="35">
        <v>106.44</v>
      </c>
    </row>
    <row r="692" spans="1:5" ht="15">
      <c r="A692" s="32">
        <v>44645</v>
      </c>
      <c r="B692" s="33"/>
      <c r="C692" s="33"/>
      <c r="D692" s="34">
        <v>115.17</v>
      </c>
      <c r="E692" s="35">
        <v>122.29</v>
      </c>
    </row>
    <row r="693" spans="1:5" ht="15">
      <c r="A693" s="32">
        <v>44644</v>
      </c>
      <c r="B693" s="33"/>
      <c r="C693" s="33"/>
      <c r="D693" s="34">
        <v>101.59</v>
      </c>
      <c r="E693" s="35">
        <v>107.87</v>
      </c>
    </row>
    <row r="694" spans="1:5" ht="15">
      <c r="A694" s="32">
        <v>44643</v>
      </c>
      <c r="B694" s="33"/>
      <c r="C694" s="33"/>
      <c r="D694" s="34">
        <v>96.10</v>
      </c>
      <c r="E694" s="35">
        <v>102.26</v>
      </c>
    </row>
    <row r="695" spans="1:5" ht="15">
      <c r="A695" s="32">
        <v>44642</v>
      </c>
      <c r="B695" s="33"/>
      <c r="C695" s="33"/>
      <c r="D695" s="34">
        <v>91.70</v>
      </c>
      <c r="E695" s="35">
        <v>106.37</v>
      </c>
    </row>
    <row r="696" spans="1:5" ht="15">
      <c r="A696" s="32">
        <v>44641</v>
      </c>
      <c r="B696" s="33"/>
      <c r="C696" s="33"/>
      <c r="D696" s="34">
        <v>101.71</v>
      </c>
      <c r="E696" s="35">
        <v>108.01</v>
      </c>
    </row>
    <row r="697" spans="1:5" ht="15">
      <c r="A697" s="32">
        <v>44640</v>
      </c>
      <c r="B697" s="33"/>
      <c r="C697" s="33"/>
      <c r="D697" s="34">
        <v>102.04</v>
      </c>
      <c r="E697" s="35">
        <v>108.36</v>
      </c>
    </row>
    <row r="698" spans="1:5" ht="15">
      <c r="A698" s="32">
        <v>44639</v>
      </c>
      <c r="B698" s="33"/>
      <c r="C698" s="33"/>
      <c r="D698" s="34">
        <v>89</v>
      </c>
      <c r="E698" s="35">
        <v>106.04</v>
      </c>
    </row>
    <row r="699" spans="1:5" ht="15">
      <c r="A699" s="32">
        <v>44638</v>
      </c>
      <c r="B699" s="33"/>
      <c r="C699" s="33"/>
      <c r="D699" s="34">
        <v>102</v>
      </c>
      <c r="E699" s="35">
        <v>113.69</v>
      </c>
    </row>
    <row r="700" spans="1:5" ht="15">
      <c r="A700" s="32">
        <v>44637</v>
      </c>
      <c r="B700" s="33"/>
      <c r="C700" s="33"/>
      <c r="D700" s="34">
        <v>105</v>
      </c>
      <c r="E700" s="35">
        <v>115.85</v>
      </c>
    </row>
    <row r="701" spans="1:5" ht="15">
      <c r="A701" s="32">
        <v>44636</v>
      </c>
      <c r="B701" s="33"/>
      <c r="C701" s="33"/>
      <c r="D701" s="34">
        <v>106</v>
      </c>
      <c r="E701" s="35">
        <v>126.10</v>
      </c>
    </row>
    <row r="702" spans="1:5" ht="15">
      <c r="A702" s="32">
        <v>44635</v>
      </c>
      <c r="B702" s="33"/>
      <c r="C702" s="33"/>
      <c r="D702" s="34">
        <v>115</v>
      </c>
      <c r="E702" s="35">
        <v>130.71</v>
      </c>
    </row>
    <row r="703" spans="1:5" ht="15">
      <c r="A703" s="32">
        <v>44634</v>
      </c>
      <c r="B703" s="33"/>
      <c r="C703" s="33"/>
      <c r="D703" s="34">
        <v>117</v>
      </c>
      <c r="E703" s="35">
        <v>133.11000000000001</v>
      </c>
    </row>
    <row r="704" spans="1:5" ht="15">
      <c r="A704" s="32">
        <v>44633</v>
      </c>
      <c r="B704" s="33"/>
      <c r="C704" s="33"/>
      <c r="D704" s="34">
        <v>110</v>
      </c>
      <c r="E704" s="35">
        <v>133.08000000000001</v>
      </c>
    </row>
    <row r="705" spans="1:5" ht="15">
      <c r="A705" s="32">
        <v>44632</v>
      </c>
      <c r="B705" s="33"/>
      <c r="C705" s="33"/>
      <c r="D705" s="34">
        <v>127.11</v>
      </c>
      <c r="E705" s="35">
        <v>134.97</v>
      </c>
    </row>
    <row r="706" spans="1:5" ht="15">
      <c r="A706" s="32">
        <v>44631</v>
      </c>
      <c r="B706" s="33"/>
      <c r="C706" s="33"/>
      <c r="D706" s="34">
        <v>143.97</v>
      </c>
      <c r="E706" s="35">
        <v>152.87</v>
      </c>
    </row>
    <row r="707" spans="1:5" ht="15">
      <c r="A707" s="32">
        <v>44630</v>
      </c>
      <c r="B707" s="33"/>
      <c r="C707" s="33"/>
      <c r="D707" s="34">
        <v>172.84</v>
      </c>
      <c r="E707" s="35">
        <v>183.54</v>
      </c>
    </row>
    <row r="708" spans="1:5" ht="15">
      <c r="A708" s="32">
        <v>44629</v>
      </c>
      <c r="B708" s="33"/>
      <c r="C708" s="33"/>
      <c r="D708" s="34">
        <v>214.04</v>
      </c>
      <c r="E708" s="35">
        <v>227.28</v>
      </c>
    </row>
    <row r="709" spans="1:5" ht="15">
      <c r="A709" s="32">
        <v>44628</v>
      </c>
      <c r="B709" s="33"/>
      <c r="C709" s="33"/>
      <c r="D709" s="34">
        <v>249.76</v>
      </c>
      <c r="E709" s="35">
        <v>266</v>
      </c>
    </row>
    <row r="710" spans="1:5" ht="15">
      <c r="A710" s="32">
        <v>44627</v>
      </c>
      <c r="B710" s="33"/>
      <c r="C710" s="33"/>
      <c r="D710" s="34">
        <v>195.13</v>
      </c>
      <c r="E710" s="35">
        <v>268</v>
      </c>
    </row>
    <row r="711" spans="1:5" ht="15">
      <c r="A711" s="32">
        <v>44626</v>
      </c>
      <c r="B711" s="33"/>
      <c r="C711" s="33"/>
      <c r="D711" s="34">
        <v>177.92</v>
      </c>
      <c r="E711" s="35">
        <v>197</v>
      </c>
    </row>
    <row r="712" spans="1:5" ht="15">
      <c r="A712" s="32">
        <v>44625</v>
      </c>
      <c r="B712" s="33"/>
      <c r="C712" s="33"/>
      <c r="D712" s="34">
        <v>176.94</v>
      </c>
      <c r="E712" s="35">
        <v>192</v>
      </c>
    </row>
    <row r="713" spans="1:5" ht="15">
      <c r="A713" s="32">
        <v>44624</v>
      </c>
      <c r="B713" s="33"/>
      <c r="C713" s="33"/>
      <c r="D713" s="34">
        <v>165.91</v>
      </c>
      <c r="E713" s="35">
        <v>176.17</v>
      </c>
    </row>
    <row r="714" spans="1:5" ht="15">
      <c r="A714" s="32">
        <v>44623</v>
      </c>
      <c r="B714" s="33"/>
      <c r="C714" s="33"/>
      <c r="D714" s="34">
        <v>164.15</v>
      </c>
      <c r="E714" s="35">
        <v>174.31</v>
      </c>
    </row>
    <row r="715" spans="1:5" ht="15">
      <c r="A715" s="32">
        <v>44622</v>
      </c>
      <c r="B715" s="33"/>
      <c r="C715" s="33"/>
      <c r="D715" s="34">
        <v>113.65</v>
      </c>
      <c r="E715" s="35">
        <v>120.67</v>
      </c>
    </row>
    <row r="716" spans="1:5" ht="15">
      <c r="A716" s="32">
        <v>44621</v>
      </c>
      <c r="B716" s="33"/>
      <c r="C716" s="33"/>
      <c r="D716" s="34">
        <v>107.22</v>
      </c>
      <c r="E716" s="35">
        <v>113.86</v>
      </c>
    </row>
    <row r="717" spans="1:5" ht="15">
      <c r="A717" s="32">
        <v>44620</v>
      </c>
      <c r="B717" s="33"/>
      <c r="C717" s="33"/>
      <c r="D717" s="34">
        <v>101.99</v>
      </c>
      <c r="E717" s="35">
        <v>108.29</v>
      </c>
    </row>
    <row r="718" spans="1:5" ht="15">
      <c r="A718" s="32">
        <v>44619</v>
      </c>
      <c r="B718" s="33"/>
      <c r="C718" s="33"/>
      <c r="D718" s="34">
        <v>101.17</v>
      </c>
      <c r="E718" s="35">
        <v>107.43</v>
      </c>
    </row>
    <row r="719" spans="1:5" ht="15">
      <c r="A719" s="32">
        <v>44618</v>
      </c>
      <c r="B719" s="33"/>
      <c r="C719" s="33"/>
      <c r="D719" s="34">
        <v>90</v>
      </c>
      <c r="E719" s="35">
        <v>106.41</v>
      </c>
    </row>
    <row r="720" spans="1:5" ht="15">
      <c r="A720" s="32">
        <v>44617</v>
      </c>
      <c r="B720" s="33"/>
      <c r="C720" s="33"/>
      <c r="D720" s="34">
        <v>117.76</v>
      </c>
      <c r="E720" s="35">
        <v>125.04</v>
      </c>
    </row>
    <row r="721" spans="1:5" ht="15">
      <c r="A721" s="32">
        <v>44616</v>
      </c>
      <c r="B721" s="33"/>
      <c r="C721" s="33"/>
      <c r="D721" s="34">
        <v>87.20</v>
      </c>
      <c r="E721" s="35">
        <v>92.60</v>
      </c>
    </row>
    <row r="722" spans="1:5" ht="15">
      <c r="A722" s="32">
        <v>44615</v>
      </c>
      <c r="B722" s="33"/>
      <c r="C722" s="33"/>
      <c r="D722" s="34">
        <v>78.349999999999994</v>
      </c>
      <c r="E722" s="35">
        <v>83.19</v>
      </c>
    </row>
    <row r="723" spans="1:5" ht="15">
      <c r="A723" s="32">
        <v>44614</v>
      </c>
      <c r="B723" s="33"/>
      <c r="C723" s="33"/>
      <c r="D723" s="34">
        <v>73.69</v>
      </c>
      <c r="E723" s="35">
        <v>78.25</v>
      </c>
    </row>
    <row r="724" spans="1:5" ht="15">
      <c r="A724" s="32">
        <v>44613</v>
      </c>
      <c r="B724" s="33"/>
      <c r="C724" s="33"/>
      <c r="D724" s="34">
        <v>72.48</v>
      </c>
      <c r="E724" s="35">
        <v>77.73</v>
      </c>
    </row>
    <row r="725" spans="1:5" ht="15">
      <c r="A725" s="32">
        <v>44612</v>
      </c>
      <c r="B725" s="33"/>
      <c r="C725" s="33"/>
      <c r="D725" s="34">
        <v>72.06</v>
      </c>
      <c r="E725" s="35">
        <v>76.52</v>
      </c>
    </row>
    <row r="726" spans="1:5" ht="15">
      <c r="A726" s="32">
        <v>44611</v>
      </c>
      <c r="B726" s="33"/>
      <c r="C726" s="33"/>
      <c r="D726" s="34">
        <v>70</v>
      </c>
      <c r="E726" s="35">
        <v>75.64</v>
      </c>
    </row>
    <row r="727" spans="1:5" ht="15">
      <c r="A727" s="32">
        <v>44610</v>
      </c>
      <c r="B727" s="33"/>
      <c r="C727" s="33"/>
      <c r="D727" s="34">
        <v>72.010000000000005</v>
      </c>
      <c r="E727" s="35">
        <v>76.47</v>
      </c>
    </row>
    <row r="728" spans="1:5" ht="15">
      <c r="A728" s="32">
        <v>44609</v>
      </c>
      <c r="B728" s="33"/>
      <c r="C728" s="33"/>
      <c r="D728" s="34">
        <v>71.62</v>
      </c>
      <c r="E728" s="35">
        <v>76.06</v>
      </c>
    </row>
    <row r="729" spans="1:5" ht="15">
      <c r="A729" s="32">
        <v>44608</v>
      </c>
      <c r="B729" s="33"/>
      <c r="C729" s="33"/>
      <c r="D729" s="34">
        <v>75.92</v>
      </c>
      <c r="E729" s="35">
        <v>80.62</v>
      </c>
    </row>
    <row r="730" spans="1:5" ht="15">
      <c r="A730" s="32">
        <v>44607</v>
      </c>
      <c r="B730" s="33"/>
      <c r="C730" s="33"/>
      <c r="D730" s="34">
        <v>81.62</v>
      </c>
      <c r="E730" s="35">
        <v>86.66</v>
      </c>
    </row>
    <row r="731" spans="1:5" ht="15">
      <c r="A731" s="32">
        <v>44606</v>
      </c>
      <c r="B731" s="33"/>
      <c r="C731" s="33"/>
      <c r="D731" s="34">
        <v>76.09</v>
      </c>
      <c r="E731" s="35">
        <v>85.60</v>
      </c>
    </row>
    <row r="732" spans="1:5" ht="15">
      <c r="A732" s="32">
        <v>44605</v>
      </c>
      <c r="B732" s="33"/>
      <c r="C732" s="33"/>
      <c r="D732" s="34">
        <v>74.69</v>
      </c>
      <c r="E732" s="35">
        <v>79.31</v>
      </c>
    </row>
    <row r="733" spans="1:5" ht="15">
      <c r="A733" s="32">
        <v>44604</v>
      </c>
      <c r="B733" s="33"/>
      <c r="C733" s="33"/>
      <c r="D733" s="34">
        <v>74.790000000000006</v>
      </c>
      <c r="E733" s="35">
        <v>79.41</v>
      </c>
    </row>
    <row r="734" spans="1:5" ht="15">
      <c r="A734" s="32">
        <v>44603</v>
      </c>
      <c r="B734" s="33"/>
      <c r="C734" s="33"/>
      <c r="D734" s="34">
        <v>74.459999999999994</v>
      </c>
      <c r="E734" s="35">
        <v>79.06</v>
      </c>
    </row>
    <row r="735" spans="1:5" ht="15">
      <c r="A735" s="32">
        <v>44602</v>
      </c>
      <c r="B735" s="33"/>
      <c r="C735" s="33"/>
      <c r="D735" s="34">
        <v>77.099999999999994</v>
      </c>
      <c r="E735" s="35">
        <v>81.86</v>
      </c>
    </row>
    <row r="736" spans="1:5" ht="15">
      <c r="A736" s="32">
        <v>44601</v>
      </c>
      <c r="B736" s="33"/>
      <c r="C736" s="33"/>
      <c r="D736" s="34">
        <v>77</v>
      </c>
      <c r="E736" s="35">
        <v>84.21</v>
      </c>
    </row>
    <row r="737" spans="1:5" ht="15">
      <c r="A737" s="32">
        <v>44600</v>
      </c>
      <c r="B737" s="33"/>
      <c r="C737" s="33"/>
      <c r="D737" s="34">
        <v>78.20</v>
      </c>
      <c r="E737" s="35">
        <v>83.04</v>
      </c>
    </row>
    <row r="738" spans="1:5" ht="15">
      <c r="A738" s="32">
        <v>44599</v>
      </c>
      <c r="B738" s="33"/>
      <c r="C738" s="33"/>
      <c r="D738" s="34">
        <v>79.81</v>
      </c>
      <c r="E738" s="35">
        <v>84.75</v>
      </c>
    </row>
    <row r="739" spans="1:5" ht="15">
      <c r="A739" s="32">
        <v>44598</v>
      </c>
      <c r="B739" s="33"/>
      <c r="C739" s="33"/>
      <c r="D739" s="34">
        <v>80.349999999999994</v>
      </c>
      <c r="E739" s="35">
        <v>85.31</v>
      </c>
    </row>
    <row r="740" spans="1:5" ht="15">
      <c r="A740" s="32">
        <v>44597</v>
      </c>
      <c r="B740" s="33"/>
      <c r="C740" s="33"/>
      <c r="D740" s="34">
        <v>80.61</v>
      </c>
      <c r="E740" s="35">
        <v>85.59</v>
      </c>
    </row>
    <row r="741" spans="1:5" ht="15">
      <c r="A741" s="32">
        <v>44596</v>
      </c>
      <c r="B741" s="33"/>
      <c r="C741" s="33"/>
      <c r="D741" s="34">
        <v>79.78</v>
      </c>
      <c r="E741" s="35">
        <v>84.72</v>
      </c>
    </row>
    <row r="742" spans="1:5" ht="15">
      <c r="A742" s="32">
        <v>44595</v>
      </c>
      <c r="B742" s="33"/>
      <c r="C742" s="33"/>
      <c r="D742" s="34">
        <v>79.19</v>
      </c>
      <c r="E742" s="35">
        <v>84.09</v>
      </c>
    </row>
    <row r="743" spans="1:5" ht="15">
      <c r="A743" s="32">
        <v>44594</v>
      </c>
      <c r="B743" s="33"/>
      <c r="C743" s="33"/>
      <c r="D743" s="34">
        <v>78.959999999999994</v>
      </c>
      <c r="E743" s="35">
        <v>83.84</v>
      </c>
    </row>
    <row r="744" spans="1:5" ht="15">
      <c r="A744" s="32">
        <v>44593</v>
      </c>
      <c r="B744" s="33"/>
      <c r="C744" s="33"/>
      <c r="D744" s="34">
        <v>76.48</v>
      </c>
      <c r="E744" s="35">
        <v>91.17</v>
      </c>
    </row>
    <row r="745" spans="1:5" ht="15">
      <c r="A745" s="32">
        <v>44592</v>
      </c>
      <c r="B745" s="33"/>
      <c r="C745" s="33"/>
      <c r="D745" s="34">
        <v>92.58</v>
      </c>
      <c r="E745" s="35">
        <v>98.30</v>
      </c>
    </row>
    <row r="746" spans="1:5" ht="15">
      <c r="A746" s="32">
        <v>44591</v>
      </c>
      <c r="B746" s="33"/>
      <c r="C746" s="33"/>
      <c r="D746" s="34">
        <v>93.08</v>
      </c>
      <c r="E746" s="35">
        <v>98.84</v>
      </c>
    </row>
    <row r="747" spans="1:5" ht="15">
      <c r="A747" s="32">
        <v>44590</v>
      </c>
      <c r="B747" s="33"/>
      <c r="C747" s="33"/>
      <c r="D747" s="34">
        <v>92.96</v>
      </c>
      <c r="E747" s="35">
        <v>98.72</v>
      </c>
    </row>
    <row r="748" spans="1:5" ht="15">
      <c r="A748" s="32">
        <v>44589</v>
      </c>
      <c r="B748" s="33"/>
      <c r="C748" s="33"/>
      <c r="D748" s="34">
        <v>92.72</v>
      </c>
      <c r="E748" s="35">
        <v>98.46</v>
      </c>
    </row>
    <row r="749" spans="1:5" ht="15">
      <c r="A749" s="32">
        <v>44588</v>
      </c>
      <c r="B749" s="33"/>
      <c r="C749" s="33"/>
      <c r="D749" s="34">
        <v>92.32</v>
      </c>
      <c r="E749" s="35">
        <v>98.04</v>
      </c>
    </row>
    <row r="750" spans="1:5" ht="15">
      <c r="A750" s="32">
        <v>44587</v>
      </c>
      <c r="B750" s="33"/>
      <c r="C750" s="33"/>
      <c r="D750" s="34">
        <v>92.96</v>
      </c>
      <c r="E750" s="35">
        <v>98.72</v>
      </c>
    </row>
    <row r="751" spans="1:5" ht="15">
      <c r="A751" s="32">
        <v>44586</v>
      </c>
      <c r="B751" s="33"/>
      <c r="C751" s="33"/>
      <c r="D751" s="34">
        <v>94.97</v>
      </c>
      <c r="E751" s="35">
        <v>105</v>
      </c>
    </row>
    <row r="752" spans="1:5" ht="15">
      <c r="A752" s="32">
        <v>44585</v>
      </c>
      <c r="B752" s="33"/>
      <c r="C752" s="33"/>
      <c r="D752" s="34">
        <v>80.75</v>
      </c>
      <c r="E752" s="35">
        <v>85.75</v>
      </c>
    </row>
    <row r="753" spans="1:5" ht="15">
      <c r="A753" s="32">
        <v>44584</v>
      </c>
      <c r="B753" s="33"/>
      <c r="C753" s="33"/>
      <c r="D753" s="34">
        <v>78.430000000000007</v>
      </c>
      <c r="E753" s="35">
        <v>83.29</v>
      </c>
    </row>
    <row r="754" spans="1:5" ht="15">
      <c r="A754" s="32">
        <v>44583</v>
      </c>
      <c r="B754" s="33"/>
      <c r="C754" s="33"/>
      <c r="D754" s="34">
        <v>78.430000000000007</v>
      </c>
      <c r="E754" s="35">
        <v>83.29</v>
      </c>
    </row>
    <row r="755" spans="1:5" ht="15">
      <c r="A755" s="32">
        <v>44582</v>
      </c>
      <c r="B755" s="33"/>
      <c r="C755" s="33"/>
      <c r="D755" s="34">
        <v>75.27</v>
      </c>
      <c r="E755" s="35">
        <v>79.930000000000007</v>
      </c>
    </row>
    <row r="756" spans="1:5" ht="15">
      <c r="A756" s="32">
        <v>44581</v>
      </c>
      <c r="B756" s="33"/>
      <c r="C756" s="33"/>
      <c r="D756" s="34">
        <v>75.06</v>
      </c>
      <c r="E756" s="35">
        <v>79.70</v>
      </c>
    </row>
    <row r="757" spans="1:5" ht="15">
      <c r="A757" s="32">
        <v>44580</v>
      </c>
      <c r="B757" s="33"/>
      <c r="C757" s="33"/>
      <c r="D757" s="34">
        <v>75</v>
      </c>
      <c r="E757" s="35">
        <v>81.319999999999993</v>
      </c>
    </row>
    <row r="758" spans="1:5" ht="15">
      <c r="A758" s="32">
        <v>44579</v>
      </c>
      <c r="B758" s="33"/>
      <c r="C758" s="33"/>
      <c r="D758" s="34">
        <v>84.60</v>
      </c>
      <c r="E758" s="35">
        <v>89.84</v>
      </c>
    </row>
    <row r="759" spans="1:5" ht="15">
      <c r="A759" s="32">
        <v>44578</v>
      </c>
      <c r="B759" s="33"/>
      <c r="C759" s="33"/>
      <c r="D759" s="34">
        <v>88.60</v>
      </c>
      <c r="E759" s="35">
        <v>94.08</v>
      </c>
    </row>
    <row r="760" spans="1:5" ht="15">
      <c r="A760" s="32">
        <v>44577</v>
      </c>
      <c r="B760" s="33"/>
      <c r="C760" s="33"/>
      <c r="D760" s="34">
        <v>90.32</v>
      </c>
      <c r="E760" s="35">
        <v>95.90</v>
      </c>
    </row>
    <row r="761" spans="1:5" ht="15">
      <c r="A761" s="32">
        <v>44576</v>
      </c>
      <c r="B761" s="33"/>
      <c r="C761" s="33"/>
      <c r="D761" s="34">
        <v>90.39</v>
      </c>
      <c r="E761" s="35">
        <v>95.99</v>
      </c>
    </row>
    <row r="762" spans="1:5" ht="15">
      <c r="A762" s="32">
        <v>44575</v>
      </c>
      <c r="B762" s="33"/>
      <c r="C762" s="33"/>
      <c r="D762" s="34">
        <v>78.83</v>
      </c>
      <c r="E762" s="35">
        <v>83.71</v>
      </c>
    </row>
    <row r="763" spans="1:5" ht="15">
      <c r="A763" s="32">
        <v>44574</v>
      </c>
      <c r="B763" s="33"/>
      <c r="C763" s="33"/>
      <c r="D763" s="34">
        <v>82.98</v>
      </c>
      <c r="E763" s="35">
        <v>88.12</v>
      </c>
    </row>
    <row r="764" spans="1:5" ht="15">
      <c r="A764" s="32">
        <v>44573</v>
      </c>
      <c r="B764" s="33"/>
      <c r="C764" s="33"/>
      <c r="D764" s="34">
        <v>84.87</v>
      </c>
      <c r="E764" s="35">
        <v>90.11</v>
      </c>
    </row>
    <row r="765" spans="1:5" ht="15">
      <c r="A765" s="32">
        <v>44572</v>
      </c>
      <c r="B765" s="33"/>
      <c r="C765" s="33"/>
      <c r="D765" s="34">
        <v>88.17</v>
      </c>
      <c r="E765" s="35">
        <v>93.63</v>
      </c>
    </row>
    <row r="766" spans="1:5" ht="15">
      <c r="A766" s="32">
        <v>44571</v>
      </c>
      <c r="B766" s="33"/>
      <c r="C766" s="33"/>
      <c r="D766" s="34">
        <v>91.99</v>
      </c>
      <c r="E766" s="35">
        <v>97.67</v>
      </c>
    </row>
    <row r="767" spans="1:5" ht="15">
      <c r="A767" s="32">
        <v>44570</v>
      </c>
      <c r="B767" s="33"/>
      <c r="C767" s="33"/>
      <c r="D767" s="34">
        <v>91.65</v>
      </c>
      <c r="E767" s="35">
        <v>97.31</v>
      </c>
    </row>
    <row r="768" spans="1:5" ht="15">
      <c r="A768" s="32">
        <v>44569</v>
      </c>
      <c r="B768" s="33"/>
      <c r="C768" s="33"/>
      <c r="D768" s="34">
        <v>91.95</v>
      </c>
      <c r="E768" s="35">
        <v>97.90</v>
      </c>
    </row>
    <row r="769" spans="1:5" ht="15">
      <c r="A769" s="32">
        <v>44568</v>
      </c>
      <c r="B769" s="33"/>
      <c r="C769" s="33"/>
      <c r="D769" s="34">
        <v>91.92</v>
      </c>
      <c r="E769" s="35">
        <v>97.60</v>
      </c>
    </row>
    <row r="770" spans="1:5" ht="15">
      <c r="A770" s="32">
        <v>44567</v>
      </c>
      <c r="B770" s="33"/>
      <c r="C770" s="33"/>
      <c r="D770" s="34">
        <v>90.17</v>
      </c>
      <c r="E770" s="35">
        <v>95.75</v>
      </c>
    </row>
    <row r="771" spans="1:5" ht="15">
      <c r="A771" s="32">
        <v>44566</v>
      </c>
      <c r="B771" s="33"/>
      <c r="C771" s="33"/>
      <c r="D771" s="34">
        <v>89.09</v>
      </c>
      <c r="E771" s="35">
        <v>94.61</v>
      </c>
    </row>
    <row r="772" spans="1:5" ht="15">
      <c r="A772" s="32">
        <v>44565</v>
      </c>
      <c r="B772" s="33"/>
      <c r="C772" s="33"/>
      <c r="D772" s="34">
        <v>70</v>
      </c>
      <c r="E772" s="35">
        <v>74.319999999999993</v>
      </c>
    </row>
    <row r="773" spans="1:5" ht="15">
      <c r="A773" s="32">
        <v>44564</v>
      </c>
      <c r="B773" s="33"/>
      <c r="C773" s="33"/>
      <c r="D773" s="34">
        <v>60</v>
      </c>
      <c r="E773" s="35">
        <v>67.45</v>
      </c>
    </row>
    <row r="774" spans="1:5" ht="15">
      <c r="A774" s="32">
        <v>44563</v>
      </c>
      <c r="B774" s="33"/>
      <c r="C774" s="33"/>
      <c r="D774" s="34">
        <v>61.75</v>
      </c>
      <c r="E774" s="35">
        <v>72.930000000000007</v>
      </c>
    </row>
    <row r="775" spans="1:5" ht="15">
      <c r="A775" s="32">
        <v>44562</v>
      </c>
      <c r="B775" s="33"/>
      <c r="C775" s="33"/>
      <c r="D775" s="34">
        <v>68.98</v>
      </c>
      <c r="E775" s="35">
        <v>73.239999999999995</v>
      </c>
    </row>
    <row r="776" spans="1:5" ht="15">
      <c r="A776" s="32">
        <v>44561</v>
      </c>
      <c r="B776" s="33"/>
      <c r="C776" s="33"/>
      <c r="D776" s="34">
        <v>81.95</v>
      </c>
      <c r="E776" s="35">
        <v>87.01</v>
      </c>
    </row>
    <row r="777" spans="1:5" ht="15">
      <c r="A777" s="32">
        <v>44560</v>
      </c>
      <c r="B777" s="33"/>
      <c r="C777" s="33"/>
      <c r="D777" s="34">
        <v>84</v>
      </c>
      <c r="E777" s="35">
        <v>100.75</v>
      </c>
    </row>
    <row r="778" spans="1:5" ht="15">
      <c r="A778" s="32">
        <v>44559</v>
      </c>
      <c r="B778" s="33"/>
      <c r="C778" s="33"/>
      <c r="D778" s="34">
        <v>93.24</v>
      </c>
      <c r="E778" s="35">
        <v>99</v>
      </c>
    </row>
    <row r="779" spans="1:5" ht="15">
      <c r="A779" s="32">
        <v>44558</v>
      </c>
      <c r="B779" s="33"/>
      <c r="C779" s="33"/>
      <c r="D779" s="34">
        <v>92.56</v>
      </c>
      <c r="E779" s="35">
        <v>98.28</v>
      </c>
    </row>
    <row r="780" spans="1:5" ht="15">
      <c r="A780" s="32">
        <v>44557</v>
      </c>
      <c r="B780" s="33"/>
      <c r="C780" s="33"/>
      <c r="D780" s="34">
        <v>132.90</v>
      </c>
      <c r="E780" s="35">
        <v>141.12</v>
      </c>
    </row>
    <row r="781" spans="1:5" ht="15">
      <c r="A781" s="32">
        <v>44556</v>
      </c>
      <c r="B781" s="33"/>
      <c r="C781" s="33"/>
      <c r="D781" s="34">
        <v>132.13999999999999</v>
      </c>
      <c r="E781" s="35">
        <v>140.32</v>
      </c>
    </row>
    <row r="782" spans="1:5" ht="15">
      <c r="A782" s="32">
        <v>44555</v>
      </c>
      <c r="B782" s="33"/>
      <c r="C782" s="33"/>
      <c r="D782" s="34">
        <v>91.05</v>
      </c>
      <c r="E782" s="35">
        <v>139.81</v>
      </c>
    </row>
    <row r="783" spans="1:5" ht="15">
      <c r="A783" s="32">
        <v>44554</v>
      </c>
      <c r="B783" s="33"/>
      <c r="C783" s="33"/>
      <c r="D783" s="34">
        <v>135.63</v>
      </c>
      <c r="E783" s="35">
        <v>144.01</v>
      </c>
    </row>
    <row r="784" spans="1:5" ht="15">
      <c r="A784" s="32">
        <v>44553</v>
      </c>
      <c r="B784" s="33"/>
      <c r="C784" s="33"/>
      <c r="D784" s="34">
        <v>170.26</v>
      </c>
      <c r="E784" s="35">
        <v>180.80</v>
      </c>
    </row>
    <row r="785" spans="1:5" ht="15">
      <c r="A785" s="32">
        <v>44552</v>
      </c>
      <c r="B785" s="33"/>
      <c r="C785" s="33"/>
      <c r="D785" s="34">
        <v>159.94999999999999</v>
      </c>
      <c r="E785" s="35">
        <v>169.85</v>
      </c>
    </row>
    <row r="786" spans="1:5" ht="15">
      <c r="A786" s="32">
        <v>44551</v>
      </c>
      <c r="B786" s="33"/>
      <c r="C786" s="33"/>
      <c r="D786" s="34">
        <v>139.41</v>
      </c>
      <c r="E786" s="35">
        <v>148.03</v>
      </c>
    </row>
    <row r="787" spans="1:5" ht="15">
      <c r="A787" s="32">
        <v>44550</v>
      </c>
      <c r="B787" s="33"/>
      <c r="C787" s="33"/>
      <c r="D787" s="34">
        <v>128.06</v>
      </c>
      <c r="E787" s="35">
        <v>135.97999999999999</v>
      </c>
    </row>
    <row r="788" spans="1:5" ht="15">
      <c r="A788" s="32">
        <v>44549</v>
      </c>
      <c r="B788" s="33"/>
      <c r="C788" s="33"/>
      <c r="D788" s="34">
        <v>126.82</v>
      </c>
      <c r="E788" s="35">
        <v>134.66</v>
      </c>
    </row>
    <row r="789" spans="1:5" ht="15">
      <c r="A789" s="32">
        <v>44548</v>
      </c>
      <c r="B789" s="33"/>
      <c r="C789" s="33"/>
      <c r="D789" s="34">
        <v>126.80</v>
      </c>
      <c r="E789" s="35">
        <v>134.63999999999999</v>
      </c>
    </row>
    <row r="790" spans="1:5" ht="15">
      <c r="A790" s="32">
        <v>44547</v>
      </c>
      <c r="B790" s="33"/>
      <c r="C790" s="33"/>
      <c r="D790" s="34">
        <v>124.97</v>
      </c>
      <c r="E790" s="35">
        <v>132.69</v>
      </c>
    </row>
    <row r="791" spans="1:5" ht="15">
      <c r="A791" s="32">
        <v>44546</v>
      </c>
      <c r="B791" s="33"/>
      <c r="C791" s="33"/>
      <c r="D791" s="34">
        <v>119.52</v>
      </c>
      <c r="E791" s="35">
        <v>126.92</v>
      </c>
    </row>
    <row r="792" spans="1:5" ht="15">
      <c r="A792" s="32">
        <v>44545</v>
      </c>
      <c r="B792" s="33"/>
      <c r="C792" s="33"/>
      <c r="D792" s="34">
        <v>115.07</v>
      </c>
      <c r="E792" s="35">
        <v>130</v>
      </c>
    </row>
    <row r="793" spans="1:5" ht="15">
      <c r="A793" s="32">
        <v>44544</v>
      </c>
      <c r="B793" s="33"/>
      <c r="C793" s="33"/>
      <c r="D793" s="34">
        <v>110.34</v>
      </c>
      <c r="E793" s="35">
        <v>117.16</v>
      </c>
    </row>
    <row r="794" spans="1:5" ht="15">
      <c r="A794" s="32">
        <v>44543</v>
      </c>
      <c r="B794" s="33"/>
      <c r="C794" s="33"/>
      <c r="D794" s="34">
        <v>99.90</v>
      </c>
      <c r="E794" s="35">
        <v>106.08</v>
      </c>
    </row>
    <row r="795" spans="1:5" ht="15">
      <c r="A795" s="32">
        <v>44542</v>
      </c>
      <c r="B795" s="33"/>
      <c r="C795" s="33"/>
      <c r="D795" s="34">
        <v>99.02</v>
      </c>
      <c r="E795" s="35">
        <v>105.14</v>
      </c>
    </row>
    <row r="796" spans="1:5" ht="15">
      <c r="A796" s="32">
        <v>44541</v>
      </c>
      <c r="B796" s="33"/>
      <c r="C796" s="33"/>
      <c r="D796" s="34">
        <v>99.15</v>
      </c>
      <c r="E796" s="35">
        <v>105.29</v>
      </c>
    </row>
    <row r="797" spans="1:5" ht="15">
      <c r="A797" s="32">
        <v>44540</v>
      </c>
      <c r="B797" s="33"/>
      <c r="C797" s="33"/>
      <c r="D797" s="34">
        <v>96.39</v>
      </c>
      <c r="E797" s="35">
        <v>102.35</v>
      </c>
    </row>
    <row r="798" spans="1:5" ht="15">
      <c r="A798" s="32">
        <v>44539</v>
      </c>
      <c r="B798" s="33"/>
      <c r="C798" s="33"/>
      <c r="D798" s="34">
        <v>98.33</v>
      </c>
      <c r="E798" s="35">
        <v>104.41</v>
      </c>
    </row>
    <row r="799" spans="1:5" ht="15">
      <c r="A799" s="32">
        <v>44538</v>
      </c>
      <c r="B799" s="33"/>
      <c r="C799" s="33"/>
      <c r="D799" s="34">
        <v>93.06</v>
      </c>
      <c r="E799" s="35">
        <v>98.82</v>
      </c>
    </row>
    <row r="800" spans="1:5" ht="15">
      <c r="A800" s="32">
        <v>44537</v>
      </c>
      <c r="B800" s="33"/>
      <c r="C800" s="33"/>
      <c r="D800" s="34">
        <v>86.75</v>
      </c>
      <c r="E800" s="35">
        <v>92.11</v>
      </c>
    </row>
    <row r="801" spans="1:5" ht="15">
      <c r="A801" s="32">
        <v>44536</v>
      </c>
      <c r="B801" s="33"/>
      <c r="C801" s="33"/>
      <c r="D801" s="34">
        <v>88.30</v>
      </c>
      <c r="E801" s="35">
        <v>93.76</v>
      </c>
    </row>
    <row r="802" spans="1:5" ht="15">
      <c r="A802" s="32">
        <v>44535</v>
      </c>
      <c r="B802" s="33"/>
      <c r="C802" s="33"/>
      <c r="D802" s="34">
        <v>88.37</v>
      </c>
      <c r="E802" s="35">
        <v>93.83</v>
      </c>
    </row>
    <row r="803" spans="1:5" ht="15">
      <c r="A803" s="32">
        <v>44534</v>
      </c>
      <c r="B803" s="33"/>
      <c r="C803" s="33"/>
      <c r="D803" s="34">
        <v>88.22</v>
      </c>
      <c r="E803" s="35">
        <v>93.68</v>
      </c>
    </row>
    <row r="804" spans="1:5" ht="15">
      <c r="A804" s="32">
        <v>44533</v>
      </c>
      <c r="B804" s="33"/>
      <c r="C804" s="33"/>
      <c r="D804" s="34">
        <v>87.71</v>
      </c>
      <c r="E804" s="35">
        <v>93.13</v>
      </c>
    </row>
    <row r="805" spans="1:5" ht="15">
      <c r="A805" s="32">
        <v>44532</v>
      </c>
      <c r="B805" s="33"/>
      <c r="C805" s="33"/>
      <c r="D805" s="34">
        <v>89.40</v>
      </c>
      <c r="E805" s="35">
        <v>94.92</v>
      </c>
    </row>
    <row r="806" spans="1:5" ht="15">
      <c r="A806" s="32">
        <v>44531</v>
      </c>
      <c r="B806" s="33"/>
      <c r="C806" s="33"/>
      <c r="D806" s="34">
        <v>92.32</v>
      </c>
      <c r="E806" s="35">
        <v>98.04</v>
      </c>
    </row>
    <row r="807" spans="1:5" ht="15">
      <c r="A807" s="32">
        <v>44530</v>
      </c>
      <c r="B807" s="33"/>
      <c r="C807" s="33"/>
      <c r="D807" s="34">
        <v>87.66</v>
      </c>
      <c r="E807" s="35">
        <v>93.08</v>
      </c>
    </row>
    <row r="808" spans="1:5" ht="15">
      <c r="A808" s="32">
        <v>44529</v>
      </c>
      <c r="B808" s="33"/>
      <c r="C808" s="33"/>
      <c r="D808" s="34">
        <v>84.50</v>
      </c>
      <c r="E808" s="35">
        <v>89.72</v>
      </c>
    </row>
    <row r="809" spans="1:5" ht="15">
      <c r="A809" s="32">
        <v>44528</v>
      </c>
      <c r="B809" s="33"/>
      <c r="C809" s="33"/>
      <c r="D809" s="34">
        <v>84.32</v>
      </c>
      <c r="E809" s="35">
        <v>89.54</v>
      </c>
    </row>
    <row r="810" spans="1:5" ht="15">
      <c r="A810" s="32">
        <v>44527</v>
      </c>
      <c r="B810" s="33"/>
      <c r="C810" s="33"/>
      <c r="D810" s="34">
        <v>84.33</v>
      </c>
      <c r="E810" s="35">
        <v>89.55</v>
      </c>
    </row>
    <row r="811" spans="1:5" ht="15">
      <c r="A811" s="32">
        <v>44526</v>
      </c>
      <c r="B811" s="33"/>
      <c r="C811" s="33"/>
      <c r="D811" s="34">
        <v>88.12</v>
      </c>
      <c r="E811" s="35">
        <v>93.58</v>
      </c>
    </row>
    <row r="812" spans="1:5" ht="15">
      <c r="A812" s="32">
        <v>44525</v>
      </c>
      <c r="B812" s="33"/>
      <c r="C812" s="33"/>
      <c r="D812" s="34">
        <v>86.90</v>
      </c>
      <c r="E812" s="35">
        <v>92.28</v>
      </c>
    </row>
    <row r="813" spans="1:5" ht="15">
      <c r="A813" s="32">
        <v>44524</v>
      </c>
      <c r="B813" s="33"/>
      <c r="C813" s="33"/>
      <c r="D813" s="34">
        <v>85.40</v>
      </c>
      <c r="E813" s="35">
        <v>90.68</v>
      </c>
    </row>
    <row r="814" spans="1:5" ht="15">
      <c r="A814" s="32">
        <v>44523</v>
      </c>
      <c r="B814" s="33"/>
      <c r="C814" s="33"/>
      <c r="D814" s="34">
        <v>79.80</v>
      </c>
      <c r="E814" s="35">
        <v>84.74</v>
      </c>
    </row>
    <row r="815" spans="1:5" ht="15">
      <c r="A815" s="32">
        <v>44522</v>
      </c>
      <c r="B815" s="33"/>
      <c r="C815" s="33"/>
      <c r="D815" s="34">
        <v>81.80</v>
      </c>
      <c r="E815" s="35">
        <v>88.52</v>
      </c>
    </row>
    <row r="816" spans="1:5" ht="15">
      <c r="A816" s="32">
        <v>44521</v>
      </c>
      <c r="B816" s="33"/>
      <c r="C816" s="33"/>
      <c r="D816" s="34">
        <v>84.34</v>
      </c>
      <c r="E816" s="35">
        <v>89.56</v>
      </c>
    </row>
    <row r="817" spans="1:5" ht="15">
      <c r="A817" s="32">
        <v>44520</v>
      </c>
      <c r="B817" s="33"/>
      <c r="C817" s="33"/>
      <c r="D817" s="34">
        <v>82</v>
      </c>
      <c r="E817" s="35">
        <v>89.35</v>
      </c>
    </row>
    <row r="818" spans="1:5" ht="15">
      <c r="A818" s="32">
        <v>44519</v>
      </c>
      <c r="B818" s="33"/>
      <c r="C818" s="33"/>
      <c r="D818" s="34">
        <v>87.97</v>
      </c>
      <c r="E818" s="35">
        <v>93.41</v>
      </c>
    </row>
    <row r="819" spans="1:5" ht="15">
      <c r="A819" s="32">
        <v>44518</v>
      </c>
      <c r="B819" s="33"/>
      <c r="C819" s="33"/>
      <c r="D819" s="34">
        <v>94.63</v>
      </c>
      <c r="E819" s="35">
        <v>100.49</v>
      </c>
    </row>
    <row r="820" spans="1:5" ht="15">
      <c r="A820" s="32">
        <v>44517</v>
      </c>
      <c r="B820" s="33"/>
      <c r="C820" s="33"/>
      <c r="D820" s="34">
        <v>83.44</v>
      </c>
      <c r="E820" s="35">
        <v>88.60</v>
      </c>
    </row>
    <row r="821" spans="1:5" ht="15">
      <c r="A821" s="32">
        <v>44516</v>
      </c>
      <c r="B821" s="33"/>
      <c r="C821" s="33"/>
      <c r="D821" s="34">
        <v>75.989999999999995</v>
      </c>
      <c r="E821" s="35">
        <v>80.69</v>
      </c>
    </row>
    <row r="822" spans="1:5" ht="15">
      <c r="A822" s="32">
        <v>44515</v>
      </c>
      <c r="B822" s="33"/>
      <c r="C822" s="33"/>
      <c r="D822" s="34">
        <v>71.489999999999995</v>
      </c>
      <c r="E822" s="35">
        <v>75.91</v>
      </c>
    </row>
    <row r="823" spans="1:5" ht="15">
      <c r="A823" s="32">
        <v>44514</v>
      </c>
      <c r="B823" s="33"/>
      <c r="C823" s="33"/>
      <c r="D823" s="34">
        <v>71.16</v>
      </c>
      <c r="E823" s="35">
        <v>75.56</v>
      </c>
    </row>
    <row r="824" spans="1:5" ht="15">
      <c r="A824" s="32">
        <v>44513</v>
      </c>
      <c r="B824" s="33"/>
      <c r="C824" s="33"/>
      <c r="D824" s="34">
        <v>71.41</v>
      </c>
      <c r="E824" s="35">
        <v>77.95</v>
      </c>
    </row>
    <row r="825" spans="1:5" ht="15">
      <c r="A825" s="32">
        <v>44512</v>
      </c>
      <c r="B825" s="33"/>
      <c r="C825" s="33"/>
      <c r="D825" s="34">
        <v>68.27</v>
      </c>
      <c r="E825" s="35">
        <v>72.489999999999995</v>
      </c>
    </row>
    <row r="826" spans="1:5" ht="15">
      <c r="A826" s="32">
        <v>44511</v>
      </c>
      <c r="B826" s="33"/>
      <c r="C826" s="33"/>
      <c r="D826" s="34">
        <v>63.14</v>
      </c>
      <c r="E826" s="35">
        <v>67.040000000000006</v>
      </c>
    </row>
    <row r="827" spans="1:5" ht="15">
      <c r="A827" s="32">
        <v>44510</v>
      </c>
      <c r="B827" s="33"/>
      <c r="C827" s="33"/>
      <c r="D827" s="34">
        <v>72.569999999999993</v>
      </c>
      <c r="E827" s="35">
        <v>77.05</v>
      </c>
    </row>
    <row r="828" spans="1:5" ht="15">
      <c r="A828" s="32">
        <v>44509</v>
      </c>
      <c r="B828" s="33"/>
      <c r="C828" s="33"/>
      <c r="D828" s="34">
        <v>72.92</v>
      </c>
      <c r="E828" s="35">
        <v>77.44</v>
      </c>
    </row>
    <row r="829" spans="1:5" ht="15">
      <c r="A829" s="32">
        <v>44508</v>
      </c>
      <c r="B829" s="33"/>
      <c r="C829" s="33"/>
      <c r="D829" s="34">
        <v>69.180000000000007</v>
      </c>
      <c r="E829" s="35">
        <v>73.459999999999994</v>
      </c>
    </row>
    <row r="830" spans="1:5" ht="15">
      <c r="A830" s="32">
        <v>44507</v>
      </c>
      <c r="B830" s="33"/>
      <c r="C830" s="33"/>
      <c r="D830" s="34">
        <v>69.13</v>
      </c>
      <c r="E830" s="35">
        <v>73.41</v>
      </c>
    </row>
    <row r="831" spans="1:5" ht="15">
      <c r="A831" s="32">
        <v>44506</v>
      </c>
      <c r="B831" s="33"/>
      <c r="C831" s="33"/>
      <c r="D831" s="34">
        <v>69.13</v>
      </c>
      <c r="E831" s="35">
        <v>73.41</v>
      </c>
    </row>
    <row r="832" spans="1:5" ht="15">
      <c r="A832" s="32">
        <v>44505</v>
      </c>
      <c r="B832" s="33"/>
      <c r="C832" s="33"/>
      <c r="D832" s="34">
        <v>71.88</v>
      </c>
      <c r="E832" s="35">
        <v>76.319999999999993</v>
      </c>
    </row>
    <row r="833" spans="1:5" ht="15">
      <c r="A833" s="32">
        <v>44504</v>
      </c>
      <c r="B833" s="33"/>
      <c r="C833" s="33"/>
      <c r="D833" s="34">
        <v>70.50</v>
      </c>
      <c r="E833" s="35">
        <v>74.91</v>
      </c>
    </row>
    <row r="834" spans="1:5" ht="15">
      <c r="A834" s="32">
        <v>44503</v>
      </c>
      <c r="B834" s="33"/>
      <c r="C834" s="33"/>
      <c r="D834" s="34">
        <v>64.27</v>
      </c>
      <c r="E834" s="35">
        <v>68.25</v>
      </c>
    </row>
    <row r="835" spans="1:5" ht="15">
      <c r="A835" s="32">
        <v>44502</v>
      </c>
      <c r="B835" s="33"/>
      <c r="C835" s="33"/>
      <c r="D835" s="34">
        <v>58</v>
      </c>
      <c r="E835" s="35">
        <v>67.34</v>
      </c>
    </row>
    <row r="836" spans="1:5" ht="15">
      <c r="A836" s="32">
        <v>44501</v>
      </c>
      <c r="B836" s="33"/>
      <c r="C836" s="33"/>
      <c r="D836" s="34">
        <v>66.319999999999993</v>
      </c>
      <c r="E836" s="35">
        <v>70.42</v>
      </c>
    </row>
    <row r="837" spans="1:5" ht="15">
      <c r="A837" s="32">
        <v>44500</v>
      </c>
      <c r="B837" s="33"/>
      <c r="C837" s="33"/>
      <c r="D837" s="34">
        <v>63.42</v>
      </c>
      <c r="E837" s="35">
        <v>71.52</v>
      </c>
    </row>
    <row r="838" spans="1:5" ht="15">
      <c r="A838" s="32">
        <v>44499</v>
      </c>
      <c r="B838" s="33"/>
      <c r="C838" s="33"/>
      <c r="D838" s="34">
        <v>63.50</v>
      </c>
      <c r="E838" s="35">
        <v>71.599999999999994</v>
      </c>
    </row>
    <row r="839" spans="1:5" ht="15">
      <c r="A839" s="32">
        <v>44498</v>
      </c>
      <c r="B839" s="33"/>
      <c r="C839" s="33"/>
      <c r="D839" s="34">
        <v>74.180000000000007</v>
      </c>
      <c r="E839" s="35">
        <v>83.66</v>
      </c>
    </row>
    <row r="840" spans="1:5" ht="15">
      <c r="A840" s="32">
        <v>44497</v>
      </c>
      <c r="B840" s="33"/>
      <c r="C840" s="33"/>
      <c r="D840" s="34">
        <v>80.38</v>
      </c>
      <c r="E840" s="35">
        <v>90.65</v>
      </c>
    </row>
    <row r="841" spans="1:5" ht="15">
      <c r="A841" s="32">
        <v>44496</v>
      </c>
      <c r="B841" s="33"/>
      <c r="C841" s="33"/>
      <c r="D841" s="34">
        <v>83.26</v>
      </c>
      <c r="E841" s="35">
        <v>93.88</v>
      </c>
    </row>
    <row r="842" spans="1:5" ht="15">
      <c r="A842" s="32">
        <v>44495</v>
      </c>
      <c r="B842" s="33"/>
      <c r="C842" s="33"/>
      <c r="D842" s="34">
        <v>84.50</v>
      </c>
      <c r="E842" s="35">
        <v>95.29</v>
      </c>
    </row>
    <row r="843" spans="1:5" ht="15">
      <c r="A843" s="32">
        <v>44494</v>
      </c>
      <c r="B843" s="33"/>
      <c r="C843" s="33"/>
      <c r="D843" s="34">
        <v>82.36</v>
      </c>
      <c r="E843" s="35">
        <v>92.88</v>
      </c>
    </row>
    <row r="844" spans="1:5" ht="15">
      <c r="A844" s="32">
        <v>44493</v>
      </c>
      <c r="B844" s="33"/>
      <c r="C844" s="33"/>
      <c r="D844" s="34">
        <v>81.540000000000006</v>
      </c>
      <c r="E844" s="35">
        <v>91.94</v>
      </c>
    </row>
    <row r="845" spans="1:5" ht="15">
      <c r="A845" s="32">
        <v>44492</v>
      </c>
      <c r="B845" s="33"/>
      <c r="C845" s="33"/>
      <c r="D845" s="34">
        <v>81.22</v>
      </c>
      <c r="E845" s="35">
        <v>91.58</v>
      </c>
    </row>
    <row r="846" spans="1:5" ht="15">
      <c r="A846" s="32">
        <v>44491</v>
      </c>
      <c r="B846" s="33"/>
      <c r="C846" s="33"/>
      <c r="D846" s="34">
        <v>82.30</v>
      </c>
      <c r="E846" s="35">
        <v>92.80</v>
      </c>
    </row>
    <row r="847" spans="1:5" ht="15">
      <c r="A847" s="32">
        <v>44490</v>
      </c>
      <c r="B847" s="33"/>
      <c r="C847" s="33"/>
      <c r="D847" s="34">
        <v>85.03</v>
      </c>
      <c r="E847" s="35">
        <v>95.89</v>
      </c>
    </row>
    <row r="848" spans="1:5" ht="15">
      <c r="A848" s="32">
        <v>44489</v>
      </c>
      <c r="B848" s="33"/>
      <c r="C848" s="33"/>
      <c r="D848" s="34">
        <v>84.36</v>
      </c>
      <c r="E848" s="35">
        <v>95.12</v>
      </c>
    </row>
    <row r="849" spans="1:5" ht="15">
      <c r="A849" s="32">
        <v>44488</v>
      </c>
      <c r="B849" s="33"/>
      <c r="C849" s="33"/>
      <c r="D849" s="34">
        <v>88.49</v>
      </c>
      <c r="E849" s="35">
        <v>99.79</v>
      </c>
    </row>
    <row r="850" spans="1:5" ht="15">
      <c r="A850" s="32">
        <v>44487</v>
      </c>
      <c r="B850" s="33"/>
      <c r="C850" s="33"/>
      <c r="D850" s="34">
        <v>90.50</v>
      </c>
      <c r="E850" s="35">
        <v>102.05</v>
      </c>
    </row>
    <row r="851" spans="1:5" ht="15">
      <c r="A851" s="32">
        <v>44486</v>
      </c>
      <c r="B851" s="33"/>
      <c r="C851" s="33"/>
      <c r="D851" s="34">
        <v>90.32</v>
      </c>
      <c r="E851" s="35">
        <v>101.85</v>
      </c>
    </row>
    <row r="852" spans="1:5" ht="15">
      <c r="A852" s="32">
        <v>44485</v>
      </c>
      <c r="B852" s="33"/>
      <c r="C852" s="33"/>
      <c r="D852" s="34">
        <v>90.32</v>
      </c>
      <c r="E852" s="35">
        <v>101.85</v>
      </c>
    </row>
    <row r="853" spans="1:5" ht="15">
      <c r="A853" s="32">
        <v>44484</v>
      </c>
      <c r="B853" s="33"/>
      <c r="C853" s="33"/>
      <c r="D853" s="34">
        <v>91.01</v>
      </c>
      <c r="E853" s="35">
        <v>102.63</v>
      </c>
    </row>
    <row r="854" spans="1:5" ht="15">
      <c r="A854" s="32">
        <v>44483</v>
      </c>
      <c r="B854" s="33"/>
      <c r="C854" s="33"/>
      <c r="D854" s="34">
        <v>85.79</v>
      </c>
      <c r="E854" s="35">
        <v>98</v>
      </c>
    </row>
    <row r="855" spans="1:5" ht="15">
      <c r="A855" s="32">
        <v>44482</v>
      </c>
      <c r="B855" s="33"/>
      <c r="C855" s="33"/>
      <c r="D855" s="34">
        <v>82.04</v>
      </c>
      <c r="E855" s="35">
        <v>92.51</v>
      </c>
    </row>
    <row r="856" spans="1:5" ht="15">
      <c r="A856" s="32">
        <v>44481</v>
      </c>
      <c r="B856" s="33"/>
      <c r="C856" s="33"/>
      <c r="D856" s="34">
        <v>80.319999999999993</v>
      </c>
      <c r="E856" s="35">
        <v>90.57</v>
      </c>
    </row>
    <row r="857" spans="1:5" ht="15">
      <c r="A857" s="32">
        <v>44480</v>
      </c>
      <c r="B857" s="33"/>
      <c r="C857" s="33"/>
      <c r="D857" s="34">
        <v>90</v>
      </c>
      <c r="E857" s="35">
        <v>101.48</v>
      </c>
    </row>
    <row r="858" spans="1:5" ht="15">
      <c r="A858" s="32">
        <v>44479</v>
      </c>
      <c r="B858" s="33"/>
      <c r="C858" s="33"/>
      <c r="D858" s="34">
        <v>89.43</v>
      </c>
      <c r="E858" s="35">
        <v>100.85</v>
      </c>
    </row>
    <row r="859" spans="1:5" ht="15">
      <c r="A859" s="32">
        <v>44478</v>
      </c>
      <c r="B859" s="33"/>
      <c r="C859" s="33"/>
      <c r="D859" s="34">
        <v>89.49</v>
      </c>
      <c r="E859" s="35">
        <v>100.91</v>
      </c>
    </row>
    <row r="860" spans="1:5" ht="15">
      <c r="A860" s="32">
        <v>44477</v>
      </c>
      <c r="B860" s="33"/>
      <c r="C860" s="33"/>
      <c r="D860" s="34">
        <v>91.81</v>
      </c>
      <c r="E860" s="35">
        <v>103.53</v>
      </c>
    </row>
    <row r="861" spans="1:5" ht="15">
      <c r="A861" s="32">
        <v>44476</v>
      </c>
      <c r="B861" s="33"/>
      <c r="C861" s="33"/>
      <c r="D861" s="34">
        <v>120.81</v>
      </c>
      <c r="E861" s="35">
        <v>136.22999999999999</v>
      </c>
    </row>
    <row r="862" spans="1:5" ht="15">
      <c r="A862" s="32">
        <v>44475</v>
      </c>
      <c r="B862" s="33"/>
      <c r="C862" s="33"/>
      <c r="D862" s="34">
        <v>96.12</v>
      </c>
      <c r="E862" s="35">
        <v>108.40</v>
      </c>
    </row>
    <row r="863" spans="1:5" ht="15">
      <c r="A863" s="32">
        <v>44474</v>
      </c>
      <c r="B863" s="33"/>
      <c r="C863" s="33"/>
      <c r="D863" s="34">
        <v>85.69</v>
      </c>
      <c r="E863" s="35">
        <v>96.63</v>
      </c>
    </row>
    <row r="864" spans="1:5" ht="15">
      <c r="A864" s="32">
        <v>44473</v>
      </c>
      <c r="B864" s="33"/>
      <c r="C864" s="33"/>
      <c r="D864" s="34">
        <v>85.91</v>
      </c>
      <c r="E864" s="35">
        <v>96.87</v>
      </c>
    </row>
    <row r="865" spans="1:5" ht="15">
      <c r="A865" s="32">
        <v>44472</v>
      </c>
      <c r="B865" s="33"/>
      <c r="C865" s="33"/>
      <c r="D865" s="34">
        <v>85.20</v>
      </c>
      <c r="E865" s="35">
        <v>96.08</v>
      </c>
    </row>
    <row r="866" spans="1:5" ht="15">
      <c r="A866" s="32">
        <v>44471</v>
      </c>
      <c r="B866" s="33"/>
      <c r="C866" s="33"/>
      <c r="D866" s="34">
        <v>84.77</v>
      </c>
      <c r="E866" s="35">
        <v>95.59</v>
      </c>
    </row>
    <row r="867" spans="1:5" ht="15">
      <c r="A867" s="32">
        <v>44470</v>
      </c>
      <c r="B867" s="33"/>
      <c r="C867" s="33"/>
      <c r="D867" s="34">
        <v>85.12</v>
      </c>
      <c r="E867" s="35">
        <v>95.98</v>
      </c>
    </row>
    <row r="868" spans="1:5" ht="15">
      <c r="A868" s="32">
        <v>44469</v>
      </c>
      <c r="B868" s="33"/>
      <c r="C868" s="33"/>
      <c r="D868" s="34">
        <v>76.42</v>
      </c>
      <c r="E868" s="35">
        <v>86.18</v>
      </c>
    </row>
    <row r="869" spans="1:5" ht="15">
      <c r="A869" s="32">
        <v>44468</v>
      </c>
      <c r="B869" s="33"/>
      <c r="C869" s="33"/>
      <c r="D869" s="34">
        <v>78.599999999999994</v>
      </c>
      <c r="E869" s="35">
        <v>88.63</v>
      </c>
    </row>
    <row r="870" spans="1:5" ht="15">
      <c r="A870" s="36">
        <v>44467</v>
      </c>
      <c r="B870" s="33"/>
      <c r="C870" s="33"/>
      <c r="D870" s="34">
        <v>70.39</v>
      </c>
      <c r="E870" s="35">
        <v>79.38</v>
      </c>
    </row>
    <row r="871" spans="1:5" ht="15">
      <c r="A871" s="55">
        <v>44466</v>
      </c>
      <c r="B871" s="33"/>
      <c r="C871" s="33"/>
      <c r="D871" s="34">
        <v>64.87</v>
      </c>
      <c r="E871" s="35">
        <v>73.16</v>
      </c>
    </row>
    <row r="872" spans="1:5" ht="15">
      <c r="A872" s="55">
        <v>44465</v>
      </c>
      <c r="B872" s="33"/>
      <c r="C872" s="33"/>
      <c r="D872" s="34">
        <v>64.34</v>
      </c>
      <c r="E872" s="35">
        <v>72.55</v>
      </c>
    </row>
    <row r="873" spans="1:5" ht="15">
      <c r="A873" s="55">
        <v>44464</v>
      </c>
      <c r="B873" s="33"/>
      <c r="C873" s="33"/>
      <c r="D873" s="34">
        <v>64.34</v>
      </c>
      <c r="E873" s="35">
        <v>72.56</v>
      </c>
    </row>
    <row r="874" spans="1:5" ht="15">
      <c r="A874" s="55">
        <v>44463</v>
      </c>
      <c r="B874" s="33"/>
      <c r="C874" s="33"/>
      <c r="D874" s="34">
        <v>64.47</v>
      </c>
      <c r="E874" s="35">
        <v>72.70</v>
      </c>
    </row>
    <row r="875" spans="1:5" ht="15">
      <c r="A875" s="55">
        <v>44462</v>
      </c>
      <c r="B875" s="33"/>
      <c r="C875" s="33"/>
      <c r="D875" s="34">
        <v>65.61</v>
      </c>
      <c r="E875" s="35">
        <v>73.989999999999995</v>
      </c>
    </row>
    <row r="876" spans="1:5" ht="15">
      <c r="A876" s="55">
        <v>44461</v>
      </c>
      <c r="B876" s="33"/>
      <c r="C876" s="33"/>
      <c r="D876" s="34">
        <v>68.84</v>
      </c>
      <c r="E876" s="35">
        <v>77.62</v>
      </c>
    </row>
    <row r="877" spans="1:5" ht="15">
      <c r="A877" s="55">
        <v>44460</v>
      </c>
      <c r="B877" s="33"/>
      <c r="C877" s="33"/>
      <c r="D877" s="34">
        <v>65.66</v>
      </c>
      <c r="E877" s="35">
        <v>74.05</v>
      </c>
    </row>
    <row r="878" spans="1:5" ht="15">
      <c r="A878" s="55">
        <v>44459</v>
      </c>
      <c r="B878" s="33"/>
      <c r="C878" s="33"/>
      <c r="D878" s="34">
        <v>60.19</v>
      </c>
      <c r="E878" s="35">
        <v>67.87</v>
      </c>
    </row>
    <row r="879" spans="1:5" ht="15">
      <c r="A879" s="55">
        <v>44458</v>
      </c>
      <c r="B879" s="33"/>
      <c r="C879" s="33"/>
      <c r="D879" s="34">
        <v>59.66</v>
      </c>
      <c r="E879" s="35">
        <v>67.28</v>
      </c>
    </row>
    <row r="880" spans="1:5" ht="15">
      <c r="A880" s="55">
        <v>44457</v>
      </c>
      <c r="B880" s="33"/>
      <c r="C880" s="33"/>
      <c r="D880" s="34">
        <v>59.66</v>
      </c>
      <c r="E880" s="35">
        <v>67.28</v>
      </c>
    </row>
    <row r="881" spans="1:5" ht="15">
      <c r="A881" s="55">
        <v>44456</v>
      </c>
      <c r="B881" s="33"/>
      <c r="C881" s="33"/>
      <c r="D881" s="34">
        <v>61.93</v>
      </c>
      <c r="E881" s="35">
        <v>69.84</v>
      </c>
    </row>
    <row r="882" spans="1:5" ht="15">
      <c r="A882" s="55">
        <v>44455</v>
      </c>
      <c r="B882" s="33"/>
      <c r="C882" s="33"/>
      <c r="D882" s="34">
        <v>68.930000000000007</v>
      </c>
      <c r="E882" s="35">
        <v>77.73</v>
      </c>
    </row>
    <row r="883" spans="1:5" ht="15">
      <c r="A883" s="55">
        <v>44454</v>
      </c>
      <c r="B883" s="33"/>
      <c r="C883" s="33"/>
      <c r="D883" s="34">
        <v>61.50</v>
      </c>
      <c r="E883" s="35">
        <v>69.349999999999994</v>
      </c>
    </row>
    <row r="884" spans="1:5" ht="15">
      <c r="A884" s="55">
        <v>44453</v>
      </c>
      <c r="B884" s="33"/>
      <c r="C884" s="33"/>
      <c r="D884" s="34">
        <v>56.78</v>
      </c>
      <c r="E884" s="35">
        <v>64.03</v>
      </c>
    </row>
    <row r="885" spans="1:5" ht="15">
      <c r="A885" s="55">
        <v>44452</v>
      </c>
      <c r="B885" s="33"/>
      <c r="C885" s="33"/>
      <c r="D885" s="34">
        <v>52.36</v>
      </c>
      <c r="E885" s="35">
        <v>59.05</v>
      </c>
    </row>
    <row r="886" spans="1:5" ht="15">
      <c r="A886" s="55">
        <v>44451</v>
      </c>
      <c r="B886" s="33"/>
      <c r="C886" s="33"/>
      <c r="D886" s="34">
        <v>52.41</v>
      </c>
      <c r="E886" s="35">
        <v>59.10</v>
      </c>
    </row>
    <row r="887" spans="1:5" ht="15">
      <c r="A887" s="55">
        <v>44450</v>
      </c>
      <c r="B887" s="33"/>
      <c r="C887" s="33"/>
      <c r="D887" s="34">
        <v>52.51</v>
      </c>
      <c r="E887" s="35">
        <v>59.21</v>
      </c>
    </row>
    <row r="888" spans="1:5" ht="15">
      <c r="A888" s="55">
        <v>44449</v>
      </c>
      <c r="B888" s="33"/>
      <c r="C888" s="33"/>
      <c r="D888" s="34">
        <v>51.92</v>
      </c>
      <c r="E888" s="35">
        <v>58.55</v>
      </c>
    </row>
    <row r="889" spans="1:5" ht="15">
      <c r="A889" s="55">
        <v>44448</v>
      </c>
      <c r="B889" s="33"/>
      <c r="C889" s="33"/>
      <c r="D889" s="34">
        <v>51.07</v>
      </c>
      <c r="E889" s="35">
        <v>57.59</v>
      </c>
    </row>
    <row r="890" spans="1:5" ht="15">
      <c r="A890" s="55">
        <v>44447</v>
      </c>
      <c r="B890" s="33"/>
      <c r="C890" s="33"/>
      <c r="D890" s="34">
        <v>49.53</v>
      </c>
      <c r="E890" s="35">
        <v>55.86</v>
      </c>
    </row>
    <row r="891" spans="1:5" ht="15">
      <c r="A891" s="55">
        <v>44446</v>
      </c>
      <c r="B891" s="33"/>
      <c r="C891" s="33"/>
      <c r="D891" s="34">
        <v>49.45</v>
      </c>
      <c r="E891" s="35">
        <v>55.77</v>
      </c>
    </row>
    <row r="892" spans="1:5" ht="15">
      <c r="A892" s="55">
        <v>44445</v>
      </c>
      <c r="B892" s="33"/>
      <c r="C892" s="33"/>
      <c r="D892" s="34">
        <v>48.76</v>
      </c>
      <c r="E892" s="35">
        <v>54.99</v>
      </c>
    </row>
    <row r="893" spans="1:5" ht="15">
      <c r="A893" s="55">
        <v>44444</v>
      </c>
      <c r="B893" s="33"/>
      <c r="C893" s="33"/>
      <c r="D893" s="34">
        <v>48.65</v>
      </c>
      <c r="E893" s="35">
        <v>54.86</v>
      </c>
    </row>
    <row r="894" spans="1:5" ht="15">
      <c r="A894" s="55">
        <v>44443</v>
      </c>
      <c r="B894" s="33"/>
      <c r="C894" s="33"/>
      <c r="D894" s="34">
        <v>48.64</v>
      </c>
      <c r="E894" s="35">
        <v>54.85</v>
      </c>
    </row>
    <row r="895" spans="1:5" ht="15">
      <c r="A895" s="55">
        <v>44442</v>
      </c>
      <c r="B895" s="33"/>
      <c r="C895" s="33"/>
      <c r="D895" s="34">
        <v>49.12</v>
      </c>
      <c r="E895" s="35">
        <v>55.39</v>
      </c>
    </row>
    <row r="896" spans="1:5" ht="15">
      <c r="A896" s="55">
        <v>44441</v>
      </c>
      <c r="B896" s="33"/>
      <c r="C896" s="33"/>
      <c r="D896" s="34">
        <v>49</v>
      </c>
      <c r="E896" s="35">
        <v>55.26</v>
      </c>
    </row>
    <row r="897" spans="1:5" ht="15">
      <c r="A897" s="55">
        <v>44440</v>
      </c>
      <c r="B897" s="33"/>
      <c r="C897" s="33"/>
      <c r="D897" s="34">
        <v>47.50</v>
      </c>
      <c r="E897" s="35">
        <v>53.56</v>
      </c>
    </row>
    <row r="898" spans="1:5" ht="15">
      <c r="A898" s="55">
        <v>44439</v>
      </c>
      <c r="B898" s="33"/>
      <c r="C898" s="33"/>
      <c r="D898" s="34">
        <v>45.24</v>
      </c>
      <c r="E898" s="35">
        <v>51.02</v>
      </c>
    </row>
    <row r="899" spans="1:5" ht="15">
      <c r="A899" s="55">
        <v>44438</v>
      </c>
      <c r="B899" s="33"/>
      <c r="C899" s="33"/>
      <c r="D899" s="34">
        <v>44.36</v>
      </c>
      <c r="E899" s="35">
        <v>50.03</v>
      </c>
    </row>
    <row r="900" spans="1:5" ht="15">
      <c r="A900" s="55">
        <v>44437</v>
      </c>
      <c r="B900" s="33"/>
      <c r="C900" s="33"/>
      <c r="D900" s="34">
        <v>43.78</v>
      </c>
      <c r="E900" s="35">
        <v>49.37</v>
      </c>
    </row>
    <row r="901" spans="1:5" ht="15">
      <c r="A901" s="55">
        <v>44436</v>
      </c>
      <c r="B901" s="33"/>
      <c r="C901" s="33"/>
      <c r="D901" s="34">
        <v>43.93</v>
      </c>
      <c r="E901" s="35">
        <v>49.74</v>
      </c>
    </row>
    <row r="902" spans="1:5" ht="15">
      <c r="A902" s="55">
        <v>44435</v>
      </c>
      <c r="B902" s="33"/>
      <c r="C902" s="33"/>
      <c r="D902" s="34">
        <v>42.41</v>
      </c>
      <c r="E902" s="35">
        <v>47.82</v>
      </c>
    </row>
    <row r="903" spans="1:5" ht="15">
      <c r="A903" s="55">
        <v>44434</v>
      </c>
      <c r="B903" s="33"/>
      <c r="C903" s="33"/>
      <c r="D903" s="34">
        <v>42.40</v>
      </c>
      <c r="E903" s="35">
        <v>47.82</v>
      </c>
    </row>
    <row r="904" spans="1:5" ht="15">
      <c r="A904" s="55">
        <v>44433</v>
      </c>
      <c r="B904" s="33"/>
      <c r="C904" s="33"/>
      <c r="D904" s="34">
        <v>41.02</v>
      </c>
      <c r="E904" s="35">
        <v>46.26</v>
      </c>
    </row>
    <row r="905" spans="1:5" ht="15">
      <c r="A905" s="55">
        <v>44432</v>
      </c>
      <c r="B905" s="33"/>
      <c r="C905" s="33"/>
      <c r="D905" s="34">
        <v>39.25</v>
      </c>
      <c r="E905" s="35">
        <v>44.26</v>
      </c>
    </row>
    <row r="906" spans="1:5" ht="15">
      <c r="A906" s="55">
        <v>44431</v>
      </c>
      <c r="B906" s="33"/>
      <c r="C906" s="33"/>
      <c r="D906" s="34">
        <v>38.67</v>
      </c>
      <c r="E906" s="35">
        <v>43.61</v>
      </c>
    </row>
    <row r="907" spans="1:5" ht="15">
      <c r="A907" s="55">
        <v>44430</v>
      </c>
      <c r="B907" s="33"/>
      <c r="C907" s="33"/>
      <c r="D907" s="34">
        <v>38.31</v>
      </c>
      <c r="E907" s="35">
        <v>43.20</v>
      </c>
    </row>
    <row r="908" spans="1:5" ht="15">
      <c r="A908" s="55">
        <v>44429</v>
      </c>
      <c r="B908" s="33"/>
      <c r="C908" s="33"/>
      <c r="D908" s="34">
        <v>38.31</v>
      </c>
      <c r="E908" s="35">
        <v>43.20</v>
      </c>
    </row>
    <row r="909" spans="1:5" ht="15">
      <c r="A909" s="55">
        <v>44428</v>
      </c>
      <c r="B909" s="33"/>
      <c r="C909" s="33"/>
      <c r="D909" s="34">
        <v>38.479999999999997</v>
      </c>
      <c r="E909" s="35">
        <v>43.40</v>
      </c>
    </row>
    <row r="910" spans="1:5" ht="15">
      <c r="A910" s="55">
        <v>44427</v>
      </c>
      <c r="B910" s="33"/>
      <c r="C910" s="33"/>
      <c r="D910" s="34">
        <v>43.77</v>
      </c>
      <c r="E910" s="35">
        <v>49.35</v>
      </c>
    </row>
    <row r="911" spans="1:5" ht="15">
      <c r="A911" s="55">
        <v>44426</v>
      </c>
      <c r="B911" s="33"/>
      <c r="C911" s="33"/>
      <c r="D911" s="34">
        <v>43.64</v>
      </c>
      <c r="E911" s="35">
        <v>49.21</v>
      </c>
    </row>
    <row r="912" spans="1:5" ht="15">
      <c r="A912" s="55">
        <v>44425</v>
      </c>
      <c r="B912" s="33"/>
      <c r="C912" s="33"/>
      <c r="D912" s="34">
        <v>43.90</v>
      </c>
      <c r="E912" s="35">
        <v>49.50</v>
      </c>
    </row>
    <row r="913" spans="1:5" ht="15">
      <c r="A913" s="55">
        <v>44424</v>
      </c>
      <c r="B913" s="33"/>
      <c r="C913" s="33"/>
      <c r="D913" s="34">
        <v>41.55</v>
      </c>
      <c r="E913" s="35">
        <v>46.85</v>
      </c>
    </row>
    <row r="914" spans="1:5" ht="15">
      <c r="A914" s="55">
        <v>44423</v>
      </c>
      <c r="B914" s="33"/>
      <c r="C914" s="33"/>
      <c r="D914" s="34">
        <v>41.29</v>
      </c>
      <c r="E914" s="35">
        <v>46.57</v>
      </c>
    </row>
    <row r="915" spans="1:5" ht="15">
      <c r="A915" s="55">
        <v>44422</v>
      </c>
      <c r="B915" s="33"/>
      <c r="C915" s="33"/>
      <c r="D915" s="34">
        <v>41.28</v>
      </c>
      <c r="E915" s="35">
        <v>46.54</v>
      </c>
    </row>
    <row r="916" spans="1:5" ht="15">
      <c r="A916" s="55">
        <v>44421</v>
      </c>
      <c r="B916" s="33"/>
      <c r="C916" s="33"/>
      <c r="D916" s="34">
        <v>42.32</v>
      </c>
      <c r="E916" s="35">
        <v>47.73</v>
      </c>
    </row>
    <row r="917" spans="1:5" ht="15">
      <c r="A917" s="55">
        <v>44420</v>
      </c>
      <c r="B917" s="33"/>
      <c r="C917" s="33"/>
      <c r="D917" s="34">
        <v>41.44</v>
      </c>
      <c r="E917" s="35">
        <v>46.73</v>
      </c>
    </row>
    <row r="918" spans="1:5" ht="15">
      <c r="A918" s="55">
        <v>44419</v>
      </c>
      <c r="B918" s="33"/>
      <c r="C918" s="33"/>
      <c r="D918" s="34">
        <v>40.729999999999997</v>
      </c>
      <c r="E918" s="35">
        <v>45.93</v>
      </c>
    </row>
    <row r="919" spans="1:5" ht="15">
      <c r="A919" s="55">
        <v>44418</v>
      </c>
      <c r="B919" s="33"/>
      <c r="C919" s="33"/>
      <c r="D919" s="34">
        <v>39.61</v>
      </c>
      <c r="E919" s="35">
        <v>44.67</v>
      </c>
    </row>
    <row r="920" spans="1:5" ht="15">
      <c r="A920" s="55">
        <v>44417</v>
      </c>
      <c r="B920" s="33"/>
      <c r="C920" s="33"/>
      <c r="D920" s="34">
        <v>39.869999999999997</v>
      </c>
      <c r="E920" s="35">
        <v>44.95</v>
      </c>
    </row>
    <row r="921" spans="1:5" ht="15">
      <c r="A921" s="55">
        <v>44416</v>
      </c>
      <c r="B921" s="33"/>
      <c r="C921" s="33"/>
      <c r="D921" s="34">
        <v>39.840000000000003</v>
      </c>
      <c r="E921" s="35">
        <v>44.92</v>
      </c>
    </row>
    <row r="922" spans="1:5" ht="15">
      <c r="A922" s="55">
        <v>44415</v>
      </c>
      <c r="B922" s="33"/>
      <c r="C922" s="33"/>
      <c r="D922" s="34">
        <v>39.840000000000003</v>
      </c>
      <c r="E922" s="35">
        <v>44.92</v>
      </c>
    </row>
    <row r="923" spans="1:5" ht="15">
      <c r="A923" s="55">
        <v>44414</v>
      </c>
      <c r="B923" s="33"/>
      <c r="C923" s="33"/>
      <c r="D923" s="34">
        <v>38.42</v>
      </c>
      <c r="E923" s="35">
        <v>43.32</v>
      </c>
    </row>
    <row r="924" spans="1:5" ht="15">
      <c r="A924" s="55">
        <v>44413</v>
      </c>
      <c r="B924" s="33"/>
      <c r="C924" s="33"/>
      <c r="D924" s="34">
        <v>38.590000000000003</v>
      </c>
      <c r="E924" s="35">
        <v>43.51</v>
      </c>
    </row>
    <row r="925" spans="1:5" ht="15">
      <c r="A925" s="55">
        <v>44412</v>
      </c>
      <c r="B925" s="33"/>
      <c r="C925" s="33"/>
      <c r="D925" s="34">
        <v>38.79</v>
      </c>
      <c r="E925" s="35">
        <v>43.75</v>
      </c>
    </row>
    <row r="926" spans="1:5" ht="15">
      <c r="A926" s="55">
        <v>44411</v>
      </c>
      <c r="B926" s="33"/>
      <c r="C926" s="33"/>
      <c r="D926" s="34">
        <v>38.75</v>
      </c>
      <c r="E926" s="35">
        <v>43.69</v>
      </c>
    </row>
    <row r="927" spans="1:5" ht="15">
      <c r="A927" s="55">
        <v>44410</v>
      </c>
      <c r="B927" s="33"/>
      <c r="C927" s="33"/>
      <c r="D927" s="34">
        <v>36.270000000000003</v>
      </c>
      <c r="E927" s="35">
        <v>40.89</v>
      </c>
    </row>
    <row r="928" spans="1:5" ht="15">
      <c r="A928" s="55">
        <v>44409</v>
      </c>
      <c r="B928" s="33"/>
      <c r="C928" s="33"/>
      <c r="D928" s="34">
        <v>36.17</v>
      </c>
      <c r="E928" s="35">
        <v>40.79</v>
      </c>
    </row>
    <row r="929" spans="1:5" ht="15">
      <c r="A929" s="55">
        <v>44408</v>
      </c>
      <c r="B929" s="33"/>
      <c r="C929" s="33"/>
      <c r="D929" s="34">
        <v>36.14</v>
      </c>
      <c r="E929" s="35">
        <v>40.75</v>
      </c>
    </row>
    <row r="930" spans="1:5" ht="15">
      <c r="A930" s="55">
        <v>44407</v>
      </c>
      <c r="B930" s="33"/>
      <c r="C930" s="33"/>
      <c r="D930" s="34">
        <v>37.25</v>
      </c>
      <c r="E930" s="35">
        <v>42.01</v>
      </c>
    </row>
    <row r="931" spans="1:5" ht="15">
      <c r="A931" s="55">
        <v>44406</v>
      </c>
      <c r="B931" s="33"/>
      <c r="C931" s="33"/>
      <c r="D931" s="34">
        <v>36.08</v>
      </c>
      <c r="E931" s="35">
        <v>40.69</v>
      </c>
    </row>
    <row r="932" spans="1:5" ht="15">
      <c r="A932" s="55">
        <v>44405</v>
      </c>
      <c r="B932" s="33"/>
      <c r="C932" s="33"/>
      <c r="D932" s="34">
        <v>35</v>
      </c>
      <c r="E932" s="35">
        <v>39.47</v>
      </c>
    </row>
    <row r="933" spans="1:5" ht="15">
      <c r="A933" s="55">
        <v>44404</v>
      </c>
      <c r="B933" s="33"/>
      <c r="C933" s="33"/>
      <c r="D933" s="34">
        <v>34.19</v>
      </c>
      <c r="E933" s="35">
        <v>38.56</v>
      </c>
    </row>
    <row r="934" spans="1:5" ht="15">
      <c r="A934" s="55">
        <v>44403</v>
      </c>
      <c r="B934" s="33"/>
      <c r="C934" s="33"/>
      <c r="D934" s="34">
        <v>33.26</v>
      </c>
      <c r="E934" s="35">
        <v>37.50</v>
      </c>
    </row>
    <row r="935" spans="1:5" ht="15">
      <c r="A935" s="55">
        <v>44402</v>
      </c>
      <c r="B935" s="33"/>
      <c r="C935" s="33"/>
      <c r="D935" s="34">
        <v>32.729999999999997</v>
      </c>
      <c r="E935" s="35">
        <v>36.909999999999997</v>
      </c>
    </row>
    <row r="936" spans="1:5" ht="15">
      <c r="A936" s="55">
        <v>44401</v>
      </c>
      <c r="B936" s="33"/>
      <c r="C936" s="33"/>
      <c r="D936" s="34">
        <v>32.909999999999997</v>
      </c>
      <c r="E936" s="35">
        <v>37.11</v>
      </c>
    </row>
    <row r="937" spans="1:5" ht="15">
      <c r="A937" s="55">
        <v>44400</v>
      </c>
      <c r="B937" s="33"/>
      <c r="C937" s="33"/>
      <c r="D937" s="34">
        <v>33.840000000000003</v>
      </c>
      <c r="E937" s="35">
        <v>38.159999999999997</v>
      </c>
    </row>
    <row r="938" spans="1:5" ht="15">
      <c r="A938" s="55">
        <v>44399</v>
      </c>
      <c r="B938" s="33"/>
      <c r="C938" s="33"/>
      <c r="D938" s="34">
        <v>33.39</v>
      </c>
      <c r="E938" s="35">
        <v>37.659999999999997</v>
      </c>
    </row>
    <row r="939" spans="1:5" ht="15">
      <c r="A939" s="55">
        <v>44398</v>
      </c>
      <c r="B939" s="33"/>
      <c r="C939" s="33"/>
      <c r="D939" s="34">
        <v>32.64</v>
      </c>
      <c r="E939" s="35">
        <v>36.81</v>
      </c>
    </row>
    <row r="940" spans="1:5" ht="15">
      <c r="A940" s="55">
        <v>44397</v>
      </c>
      <c r="B940" s="33"/>
      <c r="C940" s="33"/>
      <c r="D940" s="34">
        <v>33.85</v>
      </c>
      <c r="E940" s="35">
        <v>38.17</v>
      </c>
    </row>
    <row r="941" spans="1:5" ht="15">
      <c r="A941" s="55">
        <v>44396</v>
      </c>
      <c r="B941" s="33"/>
      <c r="C941" s="33"/>
      <c r="D941" s="34">
        <v>32.94</v>
      </c>
      <c r="E941" s="35">
        <v>37.15</v>
      </c>
    </row>
    <row r="942" spans="1:5" ht="15">
      <c r="A942" s="55">
        <v>44395</v>
      </c>
      <c r="B942" s="33"/>
      <c r="C942" s="33"/>
      <c r="D942" s="34">
        <v>32.35</v>
      </c>
      <c r="E942" s="35">
        <v>36.479999999999997</v>
      </c>
    </row>
    <row r="943" spans="1:5" ht="15">
      <c r="A943" s="55">
        <v>44394</v>
      </c>
      <c r="B943" s="33"/>
      <c r="C943" s="33"/>
      <c r="D943" s="34">
        <v>32.729999999999997</v>
      </c>
      <c r="E943" s="35">
        <v>36.909999999999997</v>
      </c>
    </row>
    <row r="944" spans="1:5" ht="15">
      <c r="A944" s="55">
        <v>44393</v>
      </c>
      <c r="B944" s="33"/>
      <c r="C944" s="33"/>
      <c r="D944" s="34">
        <v>32.21</v>
      </c>
      <c r="E944" s="35">
        <v>36.32</v>
      </c>
    </row>
    <row r="945" spans="1:5" ht="15">
      <c r="A945" s="55">
        <v>44392</v>
      </c>
      <c r="B945" s="33"/>
      <c r="C945" s="33"/>
      <c r="D945" s="34">
        <v>32.700000000000003</v>
      </c>
      <c r="E945" s="35">
        <v>36.880000000000003</v>
      </c>
    </row>
    <row r="946" spans="1:5" ht="15">
      <c r="A946" s="55">
        <v>44391</v>
      </c>
      <c r="B946" s="33"/>
      <c r="C946" s="33"/>
      <c r="D946" s="34">
        <v>32.979999999999997</v>
      </c>
      <c r="E946" s="35">
        <v>37.200000000000003</v>
      </c>
    </row>
    <row r="947" spans="1:5" ht="15">
      <c r="A947" s="55">
        <v>44390</v>
      </c>
      <c r="B947" s="33"/>
      <c r="C947" s="33"/>
      <c r="D947" s="34">
        <v>33.51</v>
      </c>
      <c r="E947" s="35">
        <v>37.79</v>
      </c>
    </row>
    <row r="948" spans="1:5" ht="15">
      <c r="A948" s="55">
        <v>44389</v>
      </c>
      <c r="B948" s="33"/>
      <c r="C948" s="33"/>
      <c r="D948" s="34">
        <v>33.479999999999997</v>
      </c>
      <c r="E948" s="35">
        <v>37.76</v>
      </c>
    </row>
    <row r="949" spans="1:5" ht="15">
      <c r="A949" s="55">
        <v>44388</v>
      </c>
      <c r="B949" s="33"/>
      <c r="C949" s="33"/>
      <c r="D949" s="34">
        <v>33.33</v>
      </c>
      <c r="E949" s="35">
        <v>37.590000000000003</v>
      </c>
    </row>
    <row r="950" spans="1:5" ht="15">
      <c r="A950" s="55">
        <v>44387</v>
      </c>
      <c r="B950" s="33"/>
      <c r="C950" s="33"/>
      <c r="D950" s="34">
        <v>33.340000000000003</v>
      </c>
      <c r="E950" s="35">
        <v>37.60</v>
      </c>
    </row>
    <row r="951" spans="1:5" ht="15">
      <c r="A951" s="55">
        <v>44386</v>
      </c>
      <c r="B951" s="33"/>
      <c r="C951" s="33"/>
      <c r="D951" s="34">
        <v>30.23</v>
      </c>
      <c r="E951" s="35">
        <v>34.090000000000003</v>
      </c>
    </row>
    <row r="952" spans="1:5" ht="15">
      <c r="A952" s="55">
        <v>44385</v>
      </c>
      <c r="B952" s="33"/>
      <c r="C952" s="33"/>
      <c r="D952" s="34">
        <v>32</v>
      </c>
      <c r="E952" s="35">
        <v>36.159999999999997</v>
      </c>
    </row>
    <row r="953" spans="1:5" ht="15">
      <c r="A953" s="55">
        <v>44384</v>
      </c>
      <c r="B953" s="33"/>
      <c r="C953" s="33"/>
      <c r="D953" s="34">
        <v>34.14</v>
      </c>
      <c r="E953" s="35">
        <v>38.50</v>
      </c>
    </row>
    <row r="954" spans="1:5" ht="15">
      <c r="A954" s="55">
        <v>44383</v>
      </c>
      <c r="B954" s="33"/>
      <c r="C954" s="33"/>
      <c r="D954" s="34">
        <v>35.200000000000003</v>
      </c>
      <c r="E954" s="35">
        <v>39.700000000000003</v>
      </c>
    </row>
    <row r="955" spans="1:5" ht="15">
      <c r="A955" s="55">
        <v>44382</v>
      </c>
      <c r="B955" s="33"/>
      <c r="C955" s="33"/>
      <c r="D955" s="34">
        <v>33.840000000000003</v>
      </c>
      <c r="E955" s="35">
        <v>38.159999999999997</v>
      </c>
    </row>
    <row r="956" spans="1:5" ht="15">
      <c r="A956" s="55">
        <v>44381</v>
      </c>
      <c r="B956" s="33"/>
      <c r="C956" s="33"/>
      <c r="D956" s="34">
        <v>33.869999999999997</v>
      </c>
      <c r="E956" s="35">
        <v>38.19</v>
      </c>
    </row>
    <row r="957" spans="1:5" ht="15">
      <c r="A957" s="55">
        <v>44380</v>
      </c>
      <c r="B957" s="33"/>
      <c r="C957" s="33"/>
      <c r="D957" s="34">
        <v>33.729999999999997</v>
      </c>
      <c r="E957" s="35">
        <v>38.03</v>
      </c>
    </row>
    <row r="958" spans="1:5" ht="15">
      <c r="A958" s="55">
        <v>44379</v>
      </c>
      <c r="B958" s="33"/>
      <c r="C958" s="33"/>
      <c r="D958" s="34">
        <v>34.22</v>
      </c>
      <c r="E958" s="35">
        <v>38.590000000000003</v>
      </c>
    </row>
    <row r="959" spans="1:5" ht="15">
      <c r="A959" s="55">
        <v>44378</v>
      </c>
      <c r="B959" s="33"/>
      <c r="C959" s="33"/>
      <c r="D959" s="34">
        <v>32.39</v>
      </c>
      <c r="E959" s="35">
        <v>36.53</v>
      </c>
    </row>
    <row r="960" spans="1:5" ht="15">
      <c r="A960" s="55">
        <v>44377</v>
      </c>
      <c r="B960" s="33"/>
      <c r="C960" s="33"/>
      <c r="D960" s="34">
        <v>31.34</v>
      </c>
      <c r="E960" s="35">
        <v>35.35</v>
      </c>
    </row>
    <row r="961" spans="1:5" ht="15">
      <c r="A961" s="55">
        <v>44376</v>
      </c>
      <c r="B961" s="33"/>
      <c r="C961" s="33"/>
      <c r="D961" s="34">
        <v>30.40</v>
      </c>
      <c r="E961" s="35">
        <v>34.28</v>
      </c>
    </row>
    <row r="962" spans="1:5" ht="15">
      <c r="A962" s="55">
        <v>44375</v>
      </c>
      <c r="B962" s="33"/>
      <c r="C962" s="33"/>
      <c r="D962" s="34">
        <v>30.19</v>
      </c>
      <c r="E962" s="35">
        <v>34.049999999999997</v>
      </c>
    </row>
    <row r="963" spans="1:5" ht="15">
      <c r="A963" s="55">
        <v>44374</v>
      </c>
      <c r="B963" s="33"/>
      <c r="C963" s="33"/>
      <c r="D963" s="34">
        <v>30.11</v>
      </c>
      <c r="E963" s="35">
        <v>33.950000000000003</v>
      </c>
    </row>
    <row r="964" spans="1:5" ht="15">
      <c r="A964" s="55">
        <v>44373</v>
      </c>
      <c r="B964" s="33"/>
      <c r="C964" s="33"/>
      <c r="D964" s="34">
        <v>30.13</v>
      </c>
      <c r="E964" s="35">
        <v>33.97</v>
      </c>
    </row>
    <row r="965" spans="1:5" ht="15">
      <c r="A965" s="55">
        <v>44372</v>
      </c>
      <c r="B965" s="33"/>
      <c r="C965" s="33"/>
      <c r="D965" s="34">
        <v>29.84</v>
      </c>
      <c r="E965" s="35">
        <v>33.65</v>
      </c>
    </row>
    <row r="966" spans="1:5" ht="15">
      <c r="A966" s="55">
        <v>44371</v>
      </c>
      <c r="B966" s="33"/>
      <c r="C966" s="33"/>
      <c r="D966" s="34">
        <v>29.33</v>
      </c>
      <c r="E966" s="35">
        <v>33.07</v>
      </c>
    </row>
    <row r="967" spans="1:5" ht="15">
      <c r="A967" s="55">
        <v>44370</v>
      </c>
      <c r="B967" s="33"/>
      <c r="C967" s="33"/>
      <c r="D967" s="34">
        <v>28.40</v>
      </c>
      <c r="E967" s="35">
        <v>32.020000000000003</v>
      </c>
    </row>
    <row r="968" spans="1:5" ht="15">
      <c r="A968" s="55">
        <v>44369</v>
      </c>
      <c r="B968" s="33"/>
      <c r="C968" s="33"/>
      <c r="D968" s="34">
        <v>28.14</v>
      </c>
      <c r="E968" s="35">
        <v>31.74</v>
      </c>
    </row>
    <row r="969" spans="1:5" ht="15">
      <c r="A969" s="55">
        <v>44368</v>
      </c>
      <c r="B969" s="33"/>
      <c r="C969" s="33"/>
      <c r="D969" s="34">
        <v>27.15</v>
      </c>
      <c r="E969" s="35">
        <v>30.61</v>
      </c>
    </row>
    <row r="970" spans="1:5" ht="15">
      <c r="A970" s="55">
        <v>44367</v>
      </c>
      <c r="B970" s="33"/>
      <c r="C970" s="33"/>
      <c r="D970" s="34">
        <v>26.92</v>
      </c>
      <c r="E970" s="35">
        <v>30.36</v>
      </c>
    </row>
    <row r="971" spans="1:5" ht="15">
      <c r="A971" s="55">
        <v>44366</v>
      </c>
      <c r="B971" s="33"/>
      <c r="C971" s="33"/>
      <c r="D971" s="34">
        <v>26.92</v>
      </c>
      <c r="E971" s="35">
        <v>30.36</v>
      </c>
    </row>
    <row r="972" spans="1:5" ht="15">
      <c r="A972" s="55">
        <v>44365</v>
      </c>
      <c r="B972" s="33"/>
      <c r="C972" s="33"/>
      <c r="D972" s="34">
        <v>26.41</v>
      </c>
      <c r="E972" s="35">
        <v>29.79</v>
      </c>
    </row>
    <row r="973" spans="1:5" ht="15">
      <c r="A973" s="55">
        <v>44364</v>
      </c>
      <c r="B973" s="33"/>
      <c r="C973" s="33"/>
      <c r="D973" s="34">
        <v>26.30</v>
      </c>
      <c r="E973" s="35">
        <v>29.66</v>
      </c>
    </row>
    <row r="974" spans="1:5" ht="15">
      <c r="A974" s="55">
        <v>44363</v>
      </c>
      <c r="B974" s="33"/>
      <c r="C974" s="33"/>
      <c r="D974" s="34">
        <v>26.19</v>
      </c>
      <c r="E974" s="35">
        <v>29.53</v>
      </c>
    </row>
    <row r="975" spans="1:5" ht="15">
      <c r="A975" s="55">
        <v>44362</v>
      </c>
      <c r="B975" s="33"/>
      <c r="C975" s="33"/>
      <c r="D975" s="34">
        <v>26.93</v>
      </c>
      <c r="E975" s="35">
        <v>30.37</v>
      </c>
    </row>
    <row r="976" spans="1:5" ht="15">
      <c r="A976" s="55">
        <v>44361</v>
      </c>
      <c r="B976" s="33"/>
      <c r="C976" s="33"/>
      <c r="D976" s="34">
        <v>26.05</v>
      </c>
      <c r="E976" s="35">
        <v>29.37</v>
      </c>
    </row>
    <row r="977" spans="1:5" ht="15">
      <c r="A977" s="55">
        <v>44360</v>
      </c>
      <c r="B977" s="33"/>
      <c r="C977" s="33"/>
      <c r="D977" s="34">
        <v>25.96</v>
      </c>
      <c r="E977" s="35">
        <v>29.28</v>
      </c>
    </row>
    <row r="978" spans="1:5" ht="15">
      <c r="A978" s="55">
        <v>44359</v>
      </c>
      <c r="B978" s="33"/>
      <c r="C978" s="33"/>
      <c r="D978" s="34">
        <v>25.96</v>
      </c>
      <c r="E978" s="35">
        <v>29.28</v>
      </c>
    </row>
    <row r="979" spans="1:5" ht="15">
      <c r="A979" s="55">
        <v>44358</v>
      </c>
      <c r="B979" s="33"/>
      <c r="C979" s="33"/>
      <c r="D979" s="34">
        <v>25.99</v>
      </c>
      <c r="E979" s="35">
        <v>29.31</v>
      </c>
    </row>
    <row r="980" spans="1:5" ht="15">
      <c r="A980" s="55">
        <v>44357</v>
      </c>
      <c r="B980" s="33"/>
      <c r="C980" s="33"/>
      <c r="D980" s="34">
        <v>25.95</v>
      </c>
      <c r="E980" s="35">
        <v>29.27</v>
      </c>
    </row>
    <row r="981" spans="1:5" ht="15">
      <c r="A981" s="55">
        <v>44356</v>
      </c>
      <c r="B981" s="33"/>
      <c r="C981" s="33"/>
      <c r="D981" s="34">
        <v>25.38</v>
      </c>
      <c r="E981" s="35">
        <v>28.62</v>
      </c>
    </row>
    <row r="982" spans="1:5" ht="15">
      <c r="A982" s="55">
        <v>44355</v>
      </c>
      <c r="B982" s="33"/>
      <c r="C982" s="33"/>
      <c r="D982" s="34">
        <v>24.47</v>
      </c>
      <c r="E982" s="35">
        <v>27.59</v>
      </c>
    </row>
    <row r="983" spans="1:5" ht="15">
      <c r="A983" s="55">
        <v>44354</v>
      </c>
      <c r="B983" s="33"/>
      <c r="C983" s="33"/>
      <c r="D983" s="34">
        <v>23.93</v>
      </c>
      <c r="E983" s="35">
        <v>26.99</v>
      </c>
    </row>
    <row r="984" spans="1:5" ht="15">
      <c r="A984" s="55">
        <v>44353</v>
      </c>
      <c r="B984" s="33"/>
      <c r="C984" s="33"/>
      <c r="D984" s="34">
        <v>23.92</v>
      </c>
      <c r="E984" s="35">
        <v>26.98</v>
      </c>
    </row>
    <row r="985" spans="1:5" ht="15">
      <c r="A985" s="55">
        <v>44352</v>
      </c>
      <c r="B985" s="33"/>
      <c r="C985" s="33"/>
      <c r="D985" s="34">
        <v>23.92</v>
      </c>
      <c r="E985" s="35">
        <v>26.98</v>
      </c>
    </row>
    <row r="986" spans="1:5" ht="15">
      <c r="A986" s="55">
        <v>44351</v>
      </c>
      <c r="B986" s="33"/>
      <c r="C986" s="33"/>
      <c r="D986" s="34">
        <v>23.88</v>
      </c>
      <c r="E986" s="35">
        <v>26.92</v>
      </c>
    </row>
    <row r="987" spans="1:5" ht="15">
      <c r="A987" s="55">
        <v>44350</v>
      </c>
      <c r="B987" s="33"/>
      <c r="C987" s="33"/>
      <c r="D987" s="34">
        <v>23.81</v>
      </c>
      <c r="E987" s="35">
        <v>26.85</v>
      </c>
    </row>
    <row r="988" spans="1:5" ht="15">
      <c r="A988" s="55">
        <v>44349</v>
      </c>
      <c r="B988" s="33"/>
      <c r="C988" s="33"/>
      <c r="D988" s="34">
        <v>24.08</v>
      </c>
      <c r="E988" s="35">
        <v>27.16</v>
      </c>
    </row>
    <row r="989" spans="1:5" ht="15">
      <c r="A989" s="55">
        <v>44348</v>
      </c>
      <c r="B989" s="33"/>
      <c r="C989" s="33"/>
      <c r="D989" s="34">
        <v>23.44</v>
      </c>
      <c r="E989" s="35">
        <v>26.44</v>
      </c>
    </row>
    <row r="990" spans="1:5" ht="15">
      <c r="A990" s="55">
        <v>44347</v>
      </c>
      <c r="B990" s="33"/>
      <c r="C990" s="33"/>
      <c r="D990" s="34">
        <v>23.37</v>
      </c>
      <c r="E990" s="35">
        <v>26.35</v>
      </c>
    </row>
    <row r="991" spans="1:5" ht="15">
      <c r="A991" s="55">
        <v>44346</v>
      </c>
      <c r="B991" s="33"/>
      <c r="C991" s="33"/>
      <c r="D991" s="34">
        <v>23.34</v>
      </c>
      <c r="E991" s="35">
        <v>26.32</v>
      </c>
    </row>
    <row r="992" spans="1:5" ht="15">
      <c r="A992" s="55">
        <v>44345</v>
      </c>
      <c r="B992" s="33"/>
      <c r="C992" s="33"/>
      <c r="D992" s="34">
        <v>23.34</v>
      </c>
      <c r="E992" s="35">
        <v>26.32</v>
      </c>
    </row>
    <row r="993" spans="1:5" ht="15">
      <c r="A993" s="55">
        <v>44344</v>
      </c>
      <c r="B993" s="33"/>
      <c r="C993" s="33"/>
      <c r="D993" s="34">
        <v>24.11</v>
      </c>
      <c r="E993" s="35">
        <v>27.19</v>
      </c>
    </row>
    <row r="994" spans="1:5" ht="15">
      <c r="A994" s="55">
        <v>44343</v>
      </c>
      <c r="B994" s="33"/>
      <c r="C994" s="33"/>
      <c r="D994" s="34">
        <v>24.87</v>
      </c>
      <c r="E994" s="35">
        <v>28.04</v>
      </c>
    </row>
    <row r="995" spans="1:5" ht="15">
      <c r="A995" s="55">
        <v>44342</v>
      </c>
      <c r="B995" s="33"/>
      <c r="C995" s="33"/>
      <c r="D995" s="34">
        <v>24.10</v>
      </c>
      <c r="E995" s="35">
        <v>27.18</v>
      </c>
    </row>
    <row r="996" spans="1:5" ht="15">
      <c r="A996" s="55">
        <v>44341</v>
      </c>
      <c r="B996" s="33"/>
      <c r="C996" s="33"/>
      <c r="D996" s="34">
        <v>23.58</v>
      </c>
      <c r="E996" s="35">
        <v>26.60</v>
      </c>
    </row>
    <row r="997" spans="1:5" ht="15">
      <c r="A997" s="55">
        <v>44340</v>
      </c>
      <c r="B997" s="33"/>
      <c r="C997" s="33"/>
      <c r="D997" s="34">
        <v>23.55</v>
      </c>
      <c r="E997" s="35">
        <v>26.55</v>
      </c>
    </row>
    <row r="998" spans="1:5" ht="15">
      <c r="A998" s="55">
        <v>44339</v>
      </c>
      <c r="B998" s="33"/>
      <c r="C998" s="33"/>
      <c r="D998" s="34">
        <v>23.57</v>
      </c>
      <c r="E998" s="35">
        <v>26.57</v>
      </c>
    </row>
    <row r="999" spans="1:5" ht="15">
      <c r="A999" s="55">
        <v>44338</v>
      </c>
      <c r="B999" s="33"/>
      <c r="C999" s="33"/>
      <c r="D999" s="34">
        <v>23.57</v>
      </c>
      <c r="E999" s="35">
        <v>26.57</v>
      </c>
    </row>
    <row r="1000" spans="1:5" ht="15">
      <c r="A1000" s="55">
        <v>44337</v>
      </c>
      <c r="B1000" s="33"/>
      <c r="C1000" s="33"/>
      <c r="D1000" s="34">
        <v>22.33</v>
      </c>
      <c r="E1000" s="35">
        <v>25.18</v>
      </c>
    </row>
    <row r="1001" spans="1:5" ht="15">
      <c r="A1001" s="55">
        <v>44336</v>
      </c>
      <c r="B1001" s="33"/>
      <c r="C1001" s="33"/>
      <c r="D1001" s="34">
        <v>22.33</v>
      </c>
      <c r="E1001" s="35">
        <v>25.18</v>
      </c>
    </row>
    <row r="1002" spans="1:5" ht="15">
      <c r="A1002" s="55">
        <v>44335</v>
      </c>
      <c r="B1002" s="33"/>
      <c r="C1002" s="33"/>
      <c r="D1002" s="34">
        <v>23.80</v>
      </c>
      <c r="E1002" s="35">
        <v>26.84</v>
      </c>
    </row>
    <row r="1003" spans="1:5" ht="15">
      <c r="A1003" s="55">
        <v>44334</v>
      </c>
      <c r="B1003" s="33"/>
      <c r="C1003" s="33"/>
      <c r="D1003" s="34">
        <v>24.56</v>
      </c>
      <c r="E1003" s="35">
        <v>27.70</v>
      </c>
    </row>
    <row r="1004" spans="1:5" ht="15">
      <c r="A1004" s="55">
        <v>44333</v>
      </c>
      <c r="B1004" s="33"/>
      <c r="C1004" s="33"/>
      <c r="D1004" s="34">
        <v>25.29</v>
      </c>
      <c r="E1004" s="35">
        <v>28.52</v>
      </c>
    </row>
    <row r="1005" spans="1:5" ht="15">
      <c r="A1005" s="55">
        <v>44332</v>
      </c>
      <c r="B1005" s="33"/>
      <c r="C1005" s="33"/>
      <c r="D1005" s="34">
        <v>25.11</v>
      </c>
      <c r="E1005" s="35">
        <v>28.32</v>
      </c>
    </row>
    <row r="1006" spans="1:5" ht="15">
      <c r="A1006" s="55">
        <v>44331</v>
      </c>
      <c r="B1006" s="33"/>
      <c r="C1006" s="33"/>
      <c r="D1006" s="34">
        <v>25.09</v>
      </c>
      <c r="E1006" s="35">
        <v>28.29</v>
      </c>
    </row>
    <row r="1007" spans="1:5" ht="15">
      <c r="A1007" s="55">
        <v>44330</v>
      </c>
      <c r="B1007" s="33"/>
      <c r="C1007" s="33"/>
      <c r="D1007" s="34">
        <v>23.77</v>
      </c>
      <c r="E1007" s="35">
        <v>26.81</v>
      </c>
    </row>
    <row r="1008" spans="1:5" ht="15">
      <c r="A1008" s="55">
        <v>44329</v>
      </c>
      <c r="B1008" s="33"/>
      <c r="C1008" s="33"/>
      <c r="D1008" s="34">
        <v>24.66</v>
      </c>
      <c r="E1008" s="35">
        <v>27.80</v>
      </c>
    </row>
    <row r="1009" spans="1:5" ht="15">
      <c r="A1009" s="55">
        <v>44328</v>
      </c>
      <c r="B1009" s="33"/>
      <c r="C1009" s="33"/>
      <c r="D1009" s="34">
        <v>23.96</v>
      </c>
      <c r="E1009" s="35">
        <v>27.02</v>
      </c>
    </row>
    <row r="1010" spans="1:5" ht="15">
      <c r="A1010" s="55">
        <v>44327</v>
      </c>
      <c r="B1010" s="33"/>
      <c r="C1010" s="33"/>
      <c r="D1010" s="34">
        <v>23.37</v>
      </c>
      <c r="E1010" s="35">
        <v>26.35</v>
      </c>
    </row>
    <row r="1011" spans="1:5" ht="15">
      <c r="A1011" s="55">
        <v>44326</v>
      </c>
      <c r="B1011" s="33"/>
      <c r="C1011" s="33"/>
      <c r="D1011" s="34">
        <v>22.72</v>
      </c>
      <c r="E1011" s="35">
        <v>25.62</v>
      </c>
    </row>
    <row r="1012" spans="1:5" ht="15">
      <c r="A1012" s="55">
        <v>44325</v>
      </c>
      <c r="B1012" s="33"/>
      <c r="C1012" s="33"/>
      <c r="D1012" s="34">
        <v>22.63</v>
      </c>
      <c r="E1012" s="35">
        <v>25.51</v>
      </c>
    </row>
    <row r="1013" spans="1:5" ht="15">
      <c r="A1013" s="55">
        <v>44324</v>
      </c>
      <c r="B1013" s="33"/>
      <c r="C1013" s="33"/>
      <c r="D1013" s="34">
        <v>22.63</v>
      </c>
      <c r="E1013" s="35">
        <v>25.51</v>
      </c>
    </row>
    <row r="1014" spans="1:5" ht="15">
      <c r="A1014" s="55">
        <v>44323</v>
      </c>
      <c r="B1014" s="33"/>
      <c r="C1014" s="33"/>
      <c r="D1014" s="34">
        <v>23.55</v>
      </c>
      <c r="E1014" s="35">
        <v>26.55</v>
      </c>
    </row>
    <row r="1015" spans="1:5" ht="15">
      <c r="A1015" s="55">
        <v>44322</v>
      </c>
      <c r="B1015" s="33"/>
      <c r="C1015" s="33"/>
      <c r="D1015" s="34">
        <v>22.93</v>
      </c>
      <c r="E1015" s="35">
        <v>25.85</v>
      </c>
    </row>
    <row r="1016" spans="1:5" ht="15">
      <c r="A1016" s="55">
        <v>44321</v>
      </c>
      <c r="B1016" s="33"/>
      <c r="C1016" s="33"/>
      <c r="D1016" s="34">
        <v>22.64</v>
      </c>
      <c r="E1016" s="35">
        <v>25.54</v>
      </c>
    </row>
    <row r="1017" spans="1:5" ht="15">
      <c r="A1017" s="55">
        <v>44320</v>
      </c>
      <c r="B1017" s="33"/>
      <c r="C1017" s="33"/>
      <c r="D1017" s="34">
        <v>22.73</v>
      </c>
      <c r="E1017" s="35">
        <v>25.63</v>
      </c>
    </row>
    <row r="1018" spans="1:5" ht="15">
      <c r="A1018" s="55">
        <v>44319</v>
      </c>
      <c r="B1018" s="33"/>
      <c r="C1018" s="33"/>
      <c r="D1018" s="34">
        <v>22.06</v>
      </c>
      <c r="E1018" s="35">
        <v>25</v>
      </c>
    </row>
    <row r="1019" spans="1:5" ht="15">
      <c r="A1019" s="55">
        <v>44318</v>
      </c>
      <c r="B1019" s="33"/>
      <c r="C1019" s="33"/>
      <c r="D1019" s="34">
        <v>21.61</v>
      </c>
      <c r="E1019" s="35">
        <v>24.37</v>
      </c>
    </row>
    <row r="1020" spans="1:5" ht="15">
      <c r="A1020" s="55">
        <v>44317</v>
      </c>
      <c r="B1020" s="33"/>
      <c r="C1020" s="33"/>
      <c r="D1020" s="34">
        <v>21.66</v>
      </c>
      <c r="E1020" s="35">
        <v>24.50</v>
      </c>
    </row>
    <row r="1021" spans="1:5" ht="15">
      <c r="A1021" s="55">
        <v>44316</v>
      </c>
      <c r="B1021" s="33"/>
      <c r="C1021" s="33"/>
      <c r="D1021" s="34">
        <v>20.85</v>
      </c>
      <c r="E1021" s="35">
        <v>23.51</v>
      </c>
    </row>
    <row r="1022" spans="1:5" ht="15">
      <c r="A1022" s="55">
        <v>44315</v>
      </c>
      <c r="B1022" s="33"/>
      <c r="C1022" s="33"/>
      <c r="D1022" s="34">
        <v>20.83</v>
      </c>
      <c r="E1022" s="35">
        <v>23.49</v>
      </c>
    </row>
    <row r="1023" spans="1:5" ht="15">
      <c r="A1023" s="55">
        <v>44314</v>
      </c>
      <c r="B1023" s="33"/>
      <c r="C1023" s="33"/>
      <c r="D1023" s="34">
        <v>20.06</v>
      </c>
      <c r="E1023" s="35">
        <v>22.62</v>
      </c>
    </row>
    <row r="1024" spans="1:5" ht="15">
      <c r="A1024" s="55">
        <v>44313</v>
      </c>
      <c r="B1024" s="33"/>
      <c r="C1024" s="33"/>
      <c r="D1024" s="34">
        <v>19.65</v>
      </c>
      <c r="E1024" s="35">
        <v>22.15</v>
      </c>
    </row>
    <row r="1025" spans="1:5" ht="15">
      <c r="A1025" s="55">
        <v>44312</v>
      </c>
      <c r="B1025" s="33"/>
      <c r="C1025" s="33"/>
      <c r="D1025" s="34">
        <v>19.62</v>
      </c>
      <c r="E1025" s="35">
        <v>22.12</v>
      </c>
    </row>
    <row r="1026" spans="1:5" ht="15">
      <c r="A1026" s="55">
        <v>44311</v>
      </c>
      <c r="B1026" s="33"/>
      <c r="C1026" s="33"/>
      <c r="D1026" s="34">
        <v>19.54</v>
      </c>
      <c r="E1026" s="35">
        <v>22.04</v>
      </c>
    </row>
    <row r="1027" spans="1:5" ht="15">
      <c r="A1027" s="55">
        <v>44310</v>
      </c>
      <c r="B1027" s="33"/>
      <c r="C1027" s="33"/>
      <c r="D1027" s="34">
        <v>18.23</v>
      </c>
      <c r="E1027" s="35">
        <v>21.85</v>
      </c>
    </row>
    <row r="1028" spans="1:5" ht="15">
      <c r="A1028" s="55">
        <v>44309</v>
      </c>
      <c r="B1028" s="33"/>
      <c r="C1028" s="33"/>
      <c r="D1028" s="34">
        <v>20.49</v>
      </c>
      <c r="E1028" s="35">
        <v>23.11</v>
      </c>
    </row>
    <row r="1029" spans="1:5" ht="15">
      <c r="A1029" s="55">
        <v>44308</v>
      </c>
      <c r="B1029" s="33"/>
      <c r="C1029" s="33"/>
      <c r="D1029" s="34">
        <v>20.29</v>
      </c>
      <c r="E1029" s="35">
        <v>22.89</v>
      </c>
    </row>
    <row r="1030" spans="1:5" ht="15">
      <c r="A1030" s="55">
        <v>44307</v>
      </c>
      <c r="B1030" s="33"/>
      <c r="C1030" s="33"/>
      <c r="D1030" s="34">
        <v>20.29</v>
      </c>
      <c r="E1030" s="35">
        <v>22.87</v>
      </c>
    </row>
    <row r="1031" spans="1:5" ht="15">
      <c r="A1031" s="55">
        <v>44306</v>
      </c>
      <c r="B1031" s="33"/>
      <c r="C1031" s="33"/>
      <c r="D1031" s="34">
        <v>20.39</v>
      </c>
      <c r="E1031" s="35">
        <v>22.99</v>
      </c>
    </row>
    <row r="1032" spans="1:5" ht="15">
      <c r="A1032" s="55">
        <v>44305</v>
      </c>
      <c r="B1032" s="33"/>
      <c r="C1032" s="33"/>
      <c r="D1032" s="34">
        <v>20.90</v>
      </c>
      <c r="E1032" s="35">
        <v>23.56</v>
      </c>
    </row>
    <row r="1033" spans="1:5" ht="15">
      <c r="A1033" s="55">
        <v>44304</v>
      </c>
      <c r="B1033" s="33"/>
      <c r="C1033" s="33"/>
      <c r="D1033" s="34">
        <v>20.23</v>
      </c>
      <c r="E1033" s="35">
        <v>22.81</v>
      </c>
    </row>
    <row r="1034" spans="1:5" ht="15">
      <c r="A1034" s="55">
        <v>44303</v>
      </c>
      <c r="B1034" s="33"/>
      <c r="C1034" s="33"/>
      <c r="D1034" s="34">
        <v>20.23</v>
      </c>
      <c r="E1034" s="35">
        <v>22.81</v>
      </c>
    </row>
    <row r="1035" spans="1:5" ht="15">
      <c r="A1035" s="55">
        <v>44302</v>
      </c>
      <c r="B1035" s="33"/>
      <c r="C1035" s="33"/>
      <c r="D1035" s="34">
        <v>19.84</v>
      </c>
      <c r="E1035" s="35">
        <v>22.38</v>
      </c>
    </row>
    <row r="1036" spans="1:5" ht="15">
      <c r="A1036" s="55">
        <v>44301</v>
      </c>
      <c r="B1036" s="33"/>
      <c r="C1036" s="33"/>
      <c r="D1036" s="34">
        <v>19.54</v>
      </c>
      <c r="E1036" s="35">
        <v>22.04</v>
      </c>
    </row>
    <row r="1037" spans="1:5" ht="15">
      <c r="A1037" s="55">
        <v>44300</v>
      </c>
      <c r="B1037" s="33"/>
      <c r="C1037" s="33"/>
      <c r="D1037" s="34">
        <v>19.579999999999998</v>
      </c>
      <c r="E1037" s="35">
        <v>22.08</v>
      </c>
    </row>
    <row r="1038" spans="1:5" ht="15">
      <c r="A1038" s="55">
        <v>44299</v>
      </c>
      <c r="B1038" s="33"/>
      <c r="C1038" s="33"/>
      <c r="D1038" s="34">
        <v>18.86</v>
      </c>
      <c r="E1038" s="35">
        <v>21.26</v>
      </c>
    </row>
    <row r="1039" spans="1:5" ht="15">
      <c r="A1039" s="55">
        <v>44298</v>
      </c>
      <c r="B1039" s="33"/>
      <c r="C1039" s="33"/>
      <c r="D1039" s="34">
        <v>18.28</v>
      </c>
      <c r="E1039" s="35">
        <v>20.62</v>
      </c>
    </row>
    <row r="1040" spans="1:5" ht="15">
      <c r="A1040" s="55">
        <v>44297</v>
      </c>
      <c r="B1040" s="33"/>
      <c r="C1040" s="33"/>
      <c r="D1040" s="34">
        <v>18.23</v>
      </c>
      <c r="E1040" s="35">
        <v>20.55</v>
      </c>
    </row>
    <row r="1041" spans="1:5" ht="15">
      <c r="A1041" s="55">
        <v>44296</v>
      </c>
      <c r="B1041" s="33"/>
      <c r="C1041" s="33"/>
      <c r="D1041" s="34">
        <v>18.23</v>
      </c>
      <c r="E1041" s="35">
        <v>20.55</v>
      </c>
    </row>
    <row r="1042" spans="1:5" ht="15">
      <c r="A1042" s="55">
        <v>44295</v>
      </c>
      <c r="B1042" s="33"/>
      <c r="C1042" s="33"/>
      <c r="D1042" s="34">
        <v>18.66</v>
      </c>
      <c r="E1042" s="35">
        <v>21.04</v>
      </c>
    </row>
    <row r="1043" spans="1:5" ht="15">
      <c r="A1043" s="55">
        <v>44294</v>
      </c>
      <c r="B1043" s="33"/>
      <c r="C1043" s="33"/>
      <c r="D1043" s="34">
        <v>19.29</v>
      </c>
      <c r="E1043" s="35">
        <v>21.75</v>
      </c>
    </row>
    <row r="1044" spans="1:5" ht="15">
      <c r="A1044" s="55">
        <v>44293</v>
      </c>
      <c r="B1044" s="33"/>
      <c r="C1044" s="33"/>
      <c r="D1044" s="34">
        <v>19.25</v>
      </c>
      <c r="E1044" s="35">
        <v>21.71</v>
      </c>
    </row>
    <row r="1045" spans="1:5" ht="15">
      <c r="A1045" s="55">
        <v>44292</v>
      </c>
      <c r="B1045" s="33"/>
      <c r="C1045" s="33"/>
      <c r="D1045" s="34">
        <v>19.06</v>
      </c>
      <c r="E1045" s="35">
        <v>21.50</v>
      </c>
    </row>
    <row r="1046" spans="1:5" ht="15">
      <c r="A1046" s="55">
        <v>44291</v>
      </c>
      <c r="B1046" s="33"/>
      <c r="C1046" s="33"/>
      <c r="D1046" s="34">
        <v>18.04</v>
      </c>
      <c r="E1046" s="35">
        <v>21.01</v>
      </c>
    </row>
    <row r="1047" spans="1:5" ht="15">
      <c r="A1047" s="55">
        <v>44290</v>
      </c>
      <c r="B1047" s="33"/>
      <c r="C1047" s="33"/>
      <c r="D1047" s="34">
        <v>17.920000000000002</v>
      </c>
      <c r="E1047" s="35">
        <v>21.50</v>
      </c>
    </row>
    <row r="1048" spans="1:5" ht="15">
      <c r="A1048" s="55">
        <v>44289</v>
      </c>
      <c r="B1048" s="33"/>
      <c r="C1048" s="33"/>
      <c r="D1048" s="34">
        <v>17.77</v>
      </c>
      <c r="E1048" s="35">
        <v>20.03</v>
      </c>
    </row>
    <row r="1049" spans="1:5" ht="15">
      <c r="A1049" s="55">
        <v>44288</v>
      </c>
      <c r="B1049" s="33"/>
      <c r="C1049" s="33"/>
      <c r="D1049" s="34">
        <v>17.55</v>
      </c>
      <c r="E1049" s="35">
        <v>19.90</v>
      </c>
    </row>
    <row r="1050" spans="1:5" ht="15">
      <c r="A1050" s="55">
        <v>44287</v>
      </c>
      <c r="B1050" s="33"/>
      <c r="C1050" s="33"/>
      <c r="D1050" s="34">
        <v>17.079999999999998</v>
      </c>
      <c r="E1050" s="35">
        <v>19.260000000000002</v>
      </c>
    </row>
    <row r="1051" spans="1:5" ht="15">
      <c r="A1051" s="55">
        <v>44286</v>
      </c>
      <c r="B1051" s="33"/>
      <c r="C1051" s="33"/>
      <c r="D1051" s="34">
        <v>16.30</v>
      </c>
      <c r="E1051" s="35">
        <v>18.71</v>
      </c>
    </row>
    <row r="1052" spans="1:5" ht="15">
      <c r="A1052" s="55">
        <v>44285</v>
      </c>
      <c r="B1052" s="33"/>
      <c r="C1052" s="33"/>
      <c r="D1052" s="34">
        <v>16.15</v>
      </c>
      <c r="E1052" s="35">
        <v>18.71</v>
      </c>
    </row>
    <row r="1053" spans="1:5" ht="15">
      <c r="A1053" s="55">
        <v>44284</v>
      </c>
      <c r="B1053" s="33"/>
      <c r="C1053" s="33"/>
      <c r="D1053" s="34">
        <v>17.60</v>
      </c>
      <c r="E1053" s="35">
        <v>19.84</v>
      </c>
    </row>
    <row r="1054" spans="1:5" ht="15">
      <c r="A1054" s="55">
        <v>44283</v>
      </c>
      <c r="B1054" s="33"/>
      <c r="C1054" s="33"/>
      <c r="D1054" s="34">
        <v>15.17</v>
      </c>
      <c r="E1054" s="35">
        <v>19.54</v>
      </c>
    </row>
    <row r="1055" spans="1:5" ht="15">
      <c r="A1055" s="55">
        <v>44282</v>
      </c>
      <c r="B1055" s="33"/>
      <c r="C1055" s="33"/>
      <c r="D1055" s="34">
        <v>15.25</v>
      </c>
      <c r="E1055" s="35">
        <v>19.71</v>
      </c>
    </row>
    <row r="1056" spans="1:5" ht="15">
      <c r="A1056" s="55">
        <v>44281</v>
      </c>
      <c r="B1056" s="33"/>
      <c r="C1056" s="33"/>
      <c r="D1056" s="34">
        <v>15.58</v>
      </c>
      <c r="E1056" s="35">
        <v>19.82</v>
      </c>
    </row>
    <row r="1057" spans="1:5" ht="15">
      <c r="A1057" s="55">
        <v>44280</v>
      </c>
      <c r="B1057" s="33"/>
      <c r="C1057" s="33"/>
      <c r="D1057" s="34">
        <v>17.78</v>
      </c>
      <c r="E1057" s="35">
        <v>20.04</v>
      </c>
    </row>
    <row r="1058" spans="1:5" ht="15">
      <c r="A1058" s="55">
        <v>44279</v>
      </c>
      <c r="B1058" s="33"/>
      <c r="C1058" s="33"/>
      <c r="D1058" s="34">
        <v>17.31</v>
      </c>
      <c r="E1058" s="35">
        <v>19.53</v>
      </c>
    </row>
    <row r="1059" spans="1:5" ht="15">
      <c r="A1059" s="55">
        <v>44278</v>
      </c>
      <c r="B1059" s="33"/>
      <c r="C1059" s="33"/>
      <c r="D1059" s="34">
        <v>17.06</v>
      </c>
      <c r="E1059" s="35">
        <v>19.239999999999998</v>
      </c>
    </row>
    <row r="1060" spans="1:5" ht="15">
      <c r="A1060" s="55">
        <v>44277</v>
      </c>
      <c r="B1060" s="33"/>
      <c r="C1060" s="33"/>
      <c r="D1060" s="34">
        <v>16.98</v>
      </c>
      <c r="E1060" s="35">
        <v>19.14</v>
      </c>
    </row>
    <row r="1061" spans="1:5" ht="15">
      <c r="A1061" s="55">
        <v>44276</v>
      </c>
      <c r="B1061" s="33"/>
      <c r="C1061" s="33"/>
      <c r="D1061" s="34">
        <v>16.91</v>
      </c>
      <c r="E1061" s="35">
        <v>19.07</v>
      </c>
    </row>
    <row r="1062" spans="1:5" ht="15">
      <c r="A1062" s="55">
        <v>44275</v>
      </c>
      <c r="B1062" s="33"/>
      <c r="C1062" s="33"/>
      <c r="D1062" s="34">
        <v>16.91</v>
      </c>
      <c r="E1062" s="35">
        <v>19.07</v>
      </c>
    </row>
    <row r="1063" spans="1:5" ht="15">
      <c r="A1063" s="55">
        <v>44274</v>
      </c>
      <c r="B1063" s="33"/>
      <c r="C1063" s="33"/>
      <c r="D1063" s="34">
        <v>17.54</v>
      </c>
      <c r="E1063" s="35">
        <v>19.78</v>
      </c>
    </row>
    <row r="1064" spans="1:5" ht="15">
      <c r="A1064" s="55">
        <v>44273</v>
      </c>
      <c r="B1064" s="33"/>
      <c r="C1064" s="33"/>
      <c r="D1064" s="34">
        <v>17.03</v>
      </c>
      <c r="E1064" s="35">
        <v>19.21</v>
      </c>
    </row>
    <row r="1065" spans="1:5" ht="15">
      <c r="A1065" s="55">
        <v>44272</v>
      </c>
      <c r="B1065" s="33"/>
      <c r="C1065" s="33"/>
      <c r="D1065" s="34">
        <v>16.84</v>
      </c>
      <c r="E1065" s="35">
        <v>18.98</v>
      </c>
    </row>
    <row r="1066" spans="1:5" ht="15">
      <c r="A1066" s="55">
        <v>44271</v>
      </c>
      <c r="B1066" s="33"/>
      <c r="C1066" s="33"/>
      <c r="D1066" s="34">
        <v>17.40</v>
      </c>
      <c r="E1066" s="35">
        <v>19.62</v>
      </c>
    </row>
    <row r="1067" spans="1:5" ht="15">
      <c r="A1067" s="55">
        <v>44270</v>
      </c>
      <c r="B1067" s="33"/>
      <c r="C1067" s="33"/>
      <c r="D1067" s="34">
        <v>17.14</v>
      </c>
      <c r="E1067" s="35">
        <v>19.32</v>
      </c>
    </row>
    <row r="1068" spans="1:5" ht="15">
      <c r="A1068" s="55">
        <v>44269</v>
      </c>
      <c r="B1068" s="33"/>
      <c r="C1068" s="33"/>
      <c r="D1068" s="34">
        <v>17.10</v>
      </c>
      <c r="E1068" s="35">
        <v>19.28</v>
      </c>
    </row>
    <row r="1069" spans="1:5" ht="15">
      <c r="A1069" s="55">
        <v>44268</v>
      </c>
      <c r="B1069" s="33"/>
      <c r="C1069" s="33"/>
      <c r="D1069" s="34">
        <v>15.10</v>
      </c>
      <c r="E1069" s="35">
        <v>19.23</v>
      </c>
    </row>
    <row r="1070" spans="1:5" ht="15">
      <c r="A1070" s="55">
        <v>44267</v>
      </c>
      <c r="B1070" s="33"/>
      <c r="C1070" s="33"/>
      <c r="D1070" s="34">
        <v>16.95</v>
      </c>
      <c r="E1070" s="35">
        <v>19.11</v>
      </c>
    </row>
    <row r="1071" spans="1:5" ht="15">
      <c r="A1071" s="55">
        <v>44266</v>
      </c>
      <c r="B1071" s="33"/>
      <c r="C1071" s="33"/>
      <c r="D1071" s="34">
        <v>16.81</v>
      </c>
      <c r="E1071" s="35">
        <v>18.95</v>
      </c>
    </row>
    <row r="1072" spans="1:5" ht="15">
      <c r="A1072" s="55">
        <v>44265</v>
      </c>
      <c r="B1072" s="33"/>
      <c r="C1072" s="33"/>
      <c r="D1072" s="34">
        <v>16.22</v>
      </c>
      <c r="E1072" s="35">
        <v>18.29</v>
      </c>
    </row>
    <row r="1073" spans="1:5" ht="15">
      <c r="A1073" s="55">
        <v>44264</v>
      </c>
      <c r="B1073" s="33"/>
      <c r="C1073" s="33"/>
      <c r="D1073" s="34">
        <v>16.09</v>
      </c>
      <c r="E1073" s="35">
        <v>18.15</v>
      </c>
    </row>
    <row r="1074" spans="1:5" ht="15">
      <c r="A1074" s="55">
        <v>44263</v>
      </c>
      <c r="B1074" s="33"/>
      <c r="C1074" s="33"/>
      <c r="D1074" s="34">
        <v>15.87</v>
      </c>
      <c r="E1074" s="35">
        <v>17.89</v>
      </c>
    </row>
    <row r="1075" spans="1:5" ht="15">
      <c r="A1075" s="55">
        <v>44262</v>
      </c>
      <c r="B1075" s="33"/>
      <c r="C1075" s="33"/>
      <c r="D1075" s="34">
        <v>15.50</v>
      </c>
      <c r="E1075" s="35">
        <v>17.55</v>
      </c>
    </row>
    <row r="1076" spans="1:5" ht="15">
      <c r="A1076" s="55">
        <v>44261</v>
      </c>
      <c r="B1076" s="33"/>
      <c r="C1076" s="33"/>
      <c r="D1076" s="34">
        <v>15.45</v>
      </c>
      <c r="E1076" s="35">
        <v>17.43</v>
      </c>
    </row>
    <row r="1077" spans="1:5" ht="15">
      <c r="A1077" s="55">
        <v>44260</v>
      </c>
      <c r="B1077" s="33"/>
      <c r="C1077" s="33"/>
      <c r="D1077" s="34">
        <v>15.30</v>
      </c>
      <c r="E1077" s="35">
        <v>17.260000000000002</v>
      </c>
    </row>
    <row r="1078" spans="1:5" ht="15">
      <c r="A1078" s="55">
        <v>44259</v>
      </c>
      <c r="B1078" s="33"/>
      <c r="C1078" s="33"/>
      <c r="D1078" s="34">
        <v>15.16</v>
      </c>
      <c r="E1078" s="35">
        <v>17.10</v>
      </c>
    </row>
    <row r="1079" spans="1:5" ht="15">
      <c r="A1079" s="55">
        <v>44258</v>
      </c>
      <c r="B1079" s="33"/>
      <c r="C1079" s="33"/>
      <c r="D1079" s="34">
        <v>15.43</v>
      </c>
      <c r="E1079" s="35">
        <v>17.39</v>
      </c>
    </row>
    <row r="1080" spans="1:5" ht="15">
      <c r="A1080" s="55">
        <v>44257</v>
      </c>
      <c r="B1080" s="33"/>
      <c r="C1080" s="33"/>
      <c r="D1080" s="34">
        <v>15.58</v>
      </c>
      <c r="E1080" s="35">
        <v>17.56</v>
      </c>
    </row>
    <row r="1081" spans="1:5" ht="15">
      <c r="A1081" s="55">
        <v>44256</v>
      </c>
      <c r="B1081" s="33"/>
      <c r="C1081" s="33"/>
      <c r="D1081" s="34">
        <v>15.03</v>
      </c>
      <c r="E1081" s="35">
        <v>16.95</v>
      </c>
    </row>
    <row r="1082" spans="1:5" ht="15">
      <c r="A1082" s="55">
        <v>44255</v>
      </c>
      <c r="B1082" s="33"/>
      <c r="C1082" s="33"/>
      <c r="D1082" s="34">
        <v>14.92</v>
      </c>
      <c r="E1082" s="35">
        <v>16.82</v>
      </c>
    </row>
    <row r="1083" spans="1:5" ht="15">
      <c r="A1083" s="55">
        <v>44254</v>
      </c>
      <c r="B1083" s="33"/>
      <c r="C1083" s="33"/>
      <c r="D1083" s="34">
        <v>14.92</v>
      </c>
      <c r="E1083" s="35">
        <v>16.82</v>
      </c>
    </row>
    <row r="1084" spans="1:5" ht="15">
      <c r="A1084" s="55">
        <v>44253</v>
      </c>
      <c r="B1084" s="33"/>
      <c r="C1084" s="33"/>
      <c r="D1084" s="34">
        <v>15.28</v>
      </c>
      <c r="E1084" s="35">
        <v>17.23</v>
      </c>
    </row>
    <row r="1085" spans="1:5" ht="15">
      <c r="A1085" s="55">
        <v>44252</v>
      </c>
      <c r="B1085" s="33"/>
      <c r="C1085" s="33"/>
      <c r="D1085" s="34">
        <v>15.06</v>
      </c>
      <c r="E1085" s="35">
        <v>16.98</v>
      </c>
    </row>
    <row r="1086" spans="1:5" ht="15">
      <c r="A1086" s="55">
        <v>44251</v>
      </c>
      <c r="B1086" s="33"/>
      <c r="C1086" s="33"/>
      <c r="D1086" s="34">
        <v>15.28</v>
      </c>
      <c r="E1086" s="35">
        <v>17.239999999999998</v>
      </c>
    </row>
    <row r="1087" spans="1:5" ht="15">
      <c r="A1087" s="55">
        <v>44250</v>
      </c>
      <c r="B1087" s="33"/>
      <c r="C1087" s="33"/>
      <c r="D1087" s="34">
        <v>15.14</v>
      </c>
      <c r="E1087" s="35">
        <v>17.079999999999998</v>
      </c>
    </row>
    <row r="1088" spans="1:5" ht="15">
      <c r="A1088" s="55">
        <v>44249</v>
      </c>
      <c r="B1088" s="33"/>
      <c r="C1088" s="33"/>
      <c r="D1088" s="34">
        <v>15.60</v>
      </c>
      <c r="E1088" s="35">
        <v>17.670000000000002</v>
      </c>
    </row>
    <row r="1089" spans="1:5" ht="15">
      <c r="A1089" s="55">
        <v>44248</v>
      </c>
      <c r="B1089" s="33"/>
      <c r="C1089" s="33"/>
      <c r="D1089" s="34">
        <v>15.75</v>
      </c>
      <c r="E1089" s="35">
        <v>17.760000000000002</v>
      </c>
    </row>
    <row r="1090" spans="1:5" ht="15">
      <c r="A1090" s="55">
        <v>44247</v>
      </c>
      <c r="B1090" s="33"/>
      <c r="C1090" s="33"/>
      <c r="D1090" s="34">
        <v>15.75</v>
      </c>
      <c r="E1090" s="35">
        <v>17.760000000000002</v>
      </c>
    </row>
    <row r="1091" spans="1:5" ht="15">
      <c r="A1091" s="55">
        <v>44246</v>
      </c>
      <c r="B1091" s="33"/>
      <c r="C1091" s="33"/>
      <c r="D1091" s="34">
        <v>16.06</v>
      </c>
      <c r="E1091" s="35">
        <v>18.12</v>
      </c>
    </row>
    <row r="1092" spans="1:5" ht="15">
      <c r="A1092" s="55">
        <v>44245</v>
      </c>
      <c r="B1092" s="33"/>
      <c r="C1092" s="33"/>
      <c r="D1092" s="34">
        <v>16.13</v>
      </c>
      <c r="E1092" s="35">
        <v>18.19</v>
      </c>
    </row>
    <row r="1093" spans="1:5" ht="15">
      <c r="A1093" s="55">
        <v>44244</v>
      </c>
      <c r="B1093" s="33"/>
      <c r="C1093" s="33"/>
      <c r="D1093" s="34">
        <v>16</v>
      </c>
      <c r="E1093" s="35">
        <v>18.04</v>
      </c>
    </row>
    <row r="1094" spans="1:5" ht="15">
      <c r="A1094" s="55">
        <v>44243</v>
      </c>
      <c r="B1094" s="33"/>
      <c r="C1094" s="33"/>
      <c r="D1094" s="34">
        <v>16.53</v>
      </c>
      <c r="E1094" s="35">
        <v>18.65</v>
      </c>
    </row>
    <row r="1095" spans="1:5" ht="15">
      <c r="A1095" s="55">
        <v>44242</v>
      </c>
      <c r="B1095" s="33"/>
      <c r="C1095" s="33"/>
      <c r="D1095" s="34">
        <v>16.98</v>
      </c>
      <c r="E1095" s="35">
        <v>19.14</v>
      </c>
    </row>
    <row r="1096" spans="1:5" ht="15">
      <c r="A1096" s="55">
        <v>44241</v>
      </c>
      <c r="B1096" s="33"/>
      <c r="C1096" s="33"/>
      <c r="D1096" s="34">
        <v>17</v>
      </c>
      <c r="E1096" s="35">
        <v>19.16</v>
      </c>
    </row>
    <row r="1097" spans="1:5" ht="15">
      <c r="A1097" s="55">
        <v>44240</v>
      </c>
      <c r="B1097" s="33"/>
      <c r="C1097" s="33"/>
      <c r="D1097" s="34">
        <v>17.03</v>
      </c>
      <c r="E1097" s="35">
        <v>19.21</v>
      </c>
    </row>
    <row r="1098" spans="1:5" ht="15">
      <c r="A1098" s="55">
        <v>44239</v>
      </c>
      <c r="B1098" s="33"/>
      <c r="C1098" s="33"/>
      <c r="D1098" s="34">
        <v>17.10</v>
      </c>
      <c r="E1098" s="35">
        <v>19.28</v>
      </c>
    </row>
    <row r="1099" spans="1:5" ht="15">
      <c r="A1099" s="55">
        <v>44238</v>
      </c>
      <c r="B1099" s="33"/>
      <c r="C1099" s="33"/>
      <c r="D1099" s="34">
        <v>17.50</v>
      </c>
      <c r="E1099" s="35">
        <v>19.739999999999998</v>
      </c>
    </row>
    <row r="1100" spans="1:5" ht="15">
      <c r="A1100" s="55">
        <v>44237</v>
      </c>
      <c r="B1100" s="33"/>
      <c r="C1100" s="33"/>
      <c r="D1100" s="34">
        <v>17.670000000000002</v>
      </c>
      <c r="E1100" s="35">
        <v>19.93</v>
      </c>
    </row>
    <row r="1101" spans="1:5" ht="15">
      <c r="A1101" s="55">
        <v>44236</v>
      </c>
      <c r="B1101" s="33"/>
      <c r="C1101" s="33"/>
      <c r="D1101" s="34">
        <v>17.579999999999998</v>
      </c>
      <c r="E1101" s="35">
        <v>19.82</v>
      </c>
    </row>
    <row r="1102" spans="1:5" ht="15">
      <c r="A1102" s="55">
        <v>44235</v>
      </c>
      <c r="B1102" s="33"/>
      <c r="C1102" s="33"/>
      <c r="D1102" s="34">
        <v>16.64</v>
      </c>
      <c r="E1102" s="35">
        <v>18.760000000000002</v>
      </c>
    </row>
    <row r="1103" spans="1:5" ht="15">
      <c r="A1103" s="55">
        <v>44234</v>
      </c>
      <c r="B1103" s="33"/>
      <c r="C1103" s="33"/>
      <c r="D1103" s="34">
        <v>16.54</v>
      </c>
      <c r="E1103" s="35">
        <v>18.66</v>
      </c>
    </row>
    <row r="1104" spans="1:5" ht="15">
      <c r="A1104" s="55">
        <v>44233</v>
      </c>
      <c r="B1104" s="33"/>
      <c r="C1104" s="33"/>
      <c r="D1104" s="34">
        <v>16.55</v>
      </c>
      <c r="E1104" s="35">
        <v>18.670000000000002</v>
      </c>
    </row>
    <row r="1105" spans="1:5" ht="15">
      <c r="A1105" s="55">
        <v>44232</v>
      </c>
      <c r="B1105" s="33"/>
      <c r="C1105" s="33"/>
      <c r="D1105" s="34">
        <v>16.29</v>
      </c>
      <c r="E1105" s="35">
        <v>18.37</v>
      </c>
    </row>
    <row r="1106" spans="1:5" ht="15">
      <c r="A1106" s="55">
        <v>44231</v>
      </c>
      <c r="B1106" s="33"/>
      <c r="C1106" s="33"/>
      <c r="D1106" s="34">
        <v>16.15</v>
      </c>
      <c r="E1106" s="35">
        <v>18.21</v>
      </c>
    </row>
    <row r="1107" spans="1:5" ht="15">
      <c r="A1107" s="55">
        <v>44230</v>
      </c>
      <c r="B1107" s="33"/>
      <c r="C1107" s="33"/>
      <c r="D1107" s="34">
        <v>16.829999999999998</v>
      </c>
      <c r="E1107" s="35">
        <v>18.97</v>
      </c>
    </row>
    <row r="1108" spans="1:5" ht="15">
      <c r="A1108" s="55">
        <v>44229</v>
      </c>
      <c r="B1108" s="33"/>
      <c r="C1108" s="33"/>
      <c r="D1108" s="34">
        <v>16.510000000000002</v>
      </c>
      <c r="E1108" s="35">
        <v>18.61</v>
      </c>
    </row>
    <row r="1109" spans="1:5" ht="15">
      <c r="A1109" s="55">
        <v>44228</v>
      </c>
      <c r="B1109" s="33"/>
      <c r="C1109" s="33"/>
      <c r="D1109" s="34">
        <v>17.239999999999998</v>
      </c>
      <c r="E1109" s="35">
        <v>19.44</v>
      </c>
    </row>
    <row r="1110" spans="1:5" ht="15">
      <c r="A1110" s="55">
        <v>44227</v>
      </c>
      <c r="B1110" s="33"/>
      <c r="C1110" s="33"/>
      <c r="D1110" s="34">
        <v>16.47</v>
      </c>
      <c r="E1110" s="35">
        <v>18.57</v>
      </c>
    </row>
    <row r="1111" spans="1:5" ht="15">
      <c r="A1111" s="55">
        <v>44226</v>
      </c>
      <c r="B1111" s="33"/>
      <c r="C1111" s="33"/>
      <c r="D1111" s="34">
        <v>16.44</v>
      </c>
      <c r="E1111" s="35">
        <v>18.54</v>
      </c>
    </row>
    <row r="1112" spans="1:5" ht="15">
      <c r="A1112" s="55">
        <v>44225</v>
      </c>
      <c r="B1112" s="33"/>
      <c r="C1112" s="33"/>
      <c r="D1112" s="34">
        <v>16.36</v>
      </c>
      <c r="E1112" s="35">
        <v>18.44</v>
      </c>
    </row>
    <row r="1113" spans="1:5" ht="15">
      <c r="A1113" s="55">
        <v>44224</v>
      </c>
      <c r="B1113" s="33"/>
      <c r="C1113" s="33"/>
      <c r="D1113" s="34">
        <v>16.02</v>
      </c>
      <c r="E1113" s="35">
        <v>18.06</v>
      </c>
    </row>
    <row r="1114" spans="1:5" ht="15">
      <c r="A1114" s="55">
        <v>44223</v>
      </c>
      <c r="B1114" s="33"/>
      <c r="C1114" s="33"/>
      <c r="D1114" s="34">
        <v>15.90</v>
      </c>
      <c r="E1114" s="35">
        <v>17.920000000000002</v>
      </c>
    </row>
    <row r="1115" spans="1:5" ht="15">
      <c r="A1115" s="55">
        <v>44222</v>
      </c>
      <c r="B1115" s="33"/>
      <c r="C1115" s="33"/>
      <c r="D1115" s="34">
        <v>14.06</v>
      </c>
      <c r="E1115" s="35">
        <v>18.13</v>
      </c>
    </row>
    <row r="1116" spans="1:5" ht="15">
      <c r="A1116" s="55">
        <v>44221</v>
      </c>
      <c r="B1116" s="33"/>
      <c r="C1116" s="33"/>
      <c r="D1116" s="34">
        <v>16</v>
      </c>
      <c r="E1116" s="35">
        <v>18.36</v>
      </c>
    </row>
    <row r="1117" spans="1:5" ht="15">
      <c r="A1117" s="55">
        <v>44220</v>
      </c>
      <c r="B1117" s="33"/>
      <c r="C1117" s="33"/>
      <c r="D1117" s="34">
        <v>11</v>
      </c>
      <c r="E1117" s="35">
        <v>18.19</v>
      </c>
    </row>
    <row r="1118" spans="1:5" ht="15">
      <c r="A1118" s="55">
        <v>44219</v>
      </c>
      <c r="B1118" s="33"/>
      <c r="C1118" s="33"/>
      <c r="D1118" s="34">
        <v>15.80</v>
      </c>
      <c r="E1118" s="35">
        <v>18.43</v>
      </c>
    </row>
    <row r="1119" spans="1:5" ht="15">
      <c r="A1119" s="55">
        <v>44218</v>
      </c>
      <c r="B1119" s="33"/>
      <c r="C1119" s="33"/>
      <c r="D1119" s="34">
        <v>16.09</v>
      </c>
      <c r="E1119" s="35">
        <v>18.32</v>
      </c>
    </row>
    <row r="1120" spans="1:5" ht="15">
      <c r="A1120" s="55">
        <v>44217</v>
      </c>
      <c r="B1120" s="33"/>
      <c r="C1120" s="33"/>
      <c r="D1120" s="34">
        <v>16.760000000000002</v>
      </c>
      <c r="E1120" s="35">
        <v>18.90</v>
      </c>
    </row>
    <row r="1121" spans="1:5" ht="15">
      <c r="A1121" s="55">
        <v>44216</v>
      </c>
      <c r="B1121" s="33"/>
      <c r="C1121" s="33"/>
      <c r="D1121" s="34">
        <v>16.57</v>
      </c>
      <c r="E1121" s="35">
        <v>18.69</v>
      </c>
    </row>
    <row r="1122" spans="1:5" ht="15">
      <c r="A1122" s="55">
        <v>44215</v>
      </c>
      <c r="B1122" s="33"/>
      <c r="C1122" s="33"/>
      <c r="D1122" s="34">
        <v>16.12</v>
      </c>
      <c r="E1122" s="35">
        <v>18.18</v>
      </c>
    </row>
    <row r="1123" spans="1:5" ht="15">
      <c r="A1123" s="55">
        <v>44214</v>
      </c>
      <c r="B1123" s="33"/>
      <c r="C1123" s="33"/>
      <c r="D1123" s="34">
        <v>16.45</v>
      </c>
      <c r="E1123" s="35">
        <v>18.55</v>
      </c>
    </row>
    <row r="1124" spans="1:5" ht="15">
      <c r="A1124" s="55">
        <v>44213</v>
      </c>
      <c r="B1124" s="33"/>
      <c r="C1124" s="33"/>
      <c r="D1124" s="34">
        <v>16.38</v>
      </c>
      <c r="E1124" s="35">
        <v>18.48</v>
      </c>
    </row>
    <row r="1125" spans="1:5" ht="15">
      <c r="A1125" s="55">
        <v>44212</v>
      </c>
      <c r="B1125" s="33"/>
      <c r="C1125" s="33"/>
      <c r="D1125" s="34">
        <v>16</v>
      </c>
      <c r="E1125" s="35">
        <v>18.44</v>
      </c>
    </row>
    <row r="1126" spans="1:5" ht="15">
      <c r="A1126" s="55">
        <v>44211</v>
      </c>
      <c r="B1126" s="33"/>
      <c r="C1126" s="33"/>
      <c r="D1126" s="34">
        <v>16.53</v>
      </c>
      <c r="E1126" s="35">
        <v>18.63</v>
      </c>
    </row>
    <row r="1127" spans="1:5" ht="15">
      <c r="A1127" s="55">
        <v>44210</v>
      </c>
      <c r="B1127" s="33"/>
      <c r="C1127" s="33"/>
      <c r="D1127" s="34">
        <v>17.71</v>
      </c>
      <c r="E1127" s="35">
        <v>19.97</v>
      </c>
    </row>
    <row r="1128" spans="1:5" ht="15">
      <c r="A1128" s="55">
        <v>44209</v>
      </c>
      <c r="B1128" s="33"/>
      <c r="C1128" s="33"/>
      <c r="D1128" s="34">
        <v>19.96</v>
      </c>
      <c r="E1128" s="35">
        <v>22.50</v>
      </c>
    </row>
    <row r="1129" spans="1:5" ht="15">
      <c r="A1129" s="55">
        <v>44208</v>
      </c>
      <c r="B1129" s="33"/>
      <c r="C1129" s="33"/>
      <c r="D1129" s="34">
        <v>18.85</v>
      </c>
      <c r="E1129" s="35">
        <v>22.50</v>
      </c>
    </row>
    <row r="1130" spans="1:5" ht="15">
      <c r="A1130" s="55">
        <v>44207</v>
      </c>
      <c r="B1130" s="33"/>
      <c r="C1130" s="33"/>
      <c r="D1130" s="34">
        <v>17.34</v>
      </c>
      <c r="E1130" s="35">
        <v>19.56</v>
      </c>
    </row>
    <row r="1131" spans="1:5" ht="15">
      <c r="A1131" s="55">
        <v>44206</v>
      </c>
      <c r="B1131" s="33"/>
      <c r="C1131" s="33"/>
      <c r="D1131" s="34">
        <v>17.41</v>
      </c>
      <c r="E1131" s="35">
        <v>19.95</v>
      </c>
    </row>
    <row r="1132" spans="1:5" ht="15">
      <c r="A1132" s="55">
        <v>44205</v>
      </c>
      <c r="B1132" s="33"/>
      <c r="C1132" s="33"/>
      <c r="D1132" s="34">
        <v>17.35</v>
      </c>
      <c r="E1132" s="35">
        <v>19.57</v>
      </c>
    </row>
    <row r="1133" spans="1:5" ht="15">
      <c r="A1133" s="55">
        <v>44204</v>
      </c>
      <c r="B1133" s="33"/>
      <c r="C1133" s="33"/>
      <c r="D1133" s="34">
        <v>16.28</v>
      </c>
      <c r="E1133" s="35">
        <v>18.36</v>
      </c>
    </row>
    <row r="1134" spans="1:5" ht="15">
      <c r="A1134" s="55">
        <v>44203</v>
      </c>
      <c r="B1134" s="33"/>
      <c r="C1134" s="33"/>
      <c r="D1134" s="34">
        <v>15.57</v>
      </c>
      <c r="E1134" s="35">
        <v>17.55</v>
      </c>
    </row>
    <row r="1135" spans="1:5" ht="15">
      <c r="A1135" s="55">
        <v>44202</v>
      </c>
      <c r="B1135" s="33"/>
      <c r="C1135" s="33"/>
      <c r="D1135" s="34">
        <v>15.74</v>
      </c>
      <c r="E1135" s="35">
        <v>17.739999999999998</v>
      </c>
    </row>
    <row r="1136" spans="1:5" ht="15">
      <c r="A1136" s="55">
        <v>44201</v>
      </c>
      <c r="B1136" s="33"/>
      <c r="C1136" s="33"/>
      <c r="D1136" s="34">
        <v>16.22</v>
      </c>
      <c r="E1136" s="35">
        <v>18.29</v>
      </c>
    </row>
    <row r="1137" spans="1:5" ht="15">
      <c r="A1137" s="55">
        <v>44200</v>
      </c>
      <c r="B1137" s="33"/>
      <c r="C1137" s="33"/>
      <c r="D1137" s="34">
        <v>15.58</v>
      </c>
      <c r="E1137" s="35">
        <v>17.56</v>
      </c>
    </row>
    <row r="1138" spans="1:5" ht="15">
      <c r="A1138" s="55">
        <v>44199</v>
      </c>
      <c r="B1138" s="33"/>
      <c r="C1138" s="33"/>
      <c r="D1138" s="34">
        <v>15.10</v>
      </c>
      <c r="E1138" s="35">
        <v>17.02</v>
      </c>
    </row>
    <row r="1139" spans="1:5" ht="15">
      <c r="A1139" s="55">
        <v>44198</v>
      </c>
      <c r="B1139" s="33"/>
      <c r="C1139" s="33"/>
      <c r="D1139" s="34">
        <v>15.10</v>
      </c>
      <c r="E1139" s="35">
        <v>17.02</v>
      </c>
    </row>
    <row r="1140" spans="1:5" ht="15">
      <c r="A1140" s="55">
        <v>44197</v>
      </c>
      <c r="B1140" s="33"/>
      <c r="C1140" s="33"/>
      <c r="D1140" s="34">
        <v>15.09</v>
      </c>
      <c r="E1140" s="35">
        <v>17.010000000000002</v>
      </c>
    </row>
    <row r="1141" spans="1:5" ht="15">
      <c r="A1141" s="55">
        <v>44196</v>
      </c>
      <c r="B1141" s="33"/>
      <c r="C1141" s="33"/>
      <c r="D1141" s="34">
        <v>13.92</v>
      </c>
      <c r="E1141" s="35">
        <v>16.84</v>
      </c>
    </row>
    <row r="1142" spans="1:5" ht="15">
      <c r="A1142" s="55">
        <v>44195</v>
      </c>
      <c r="B1142" s="33"/>
      <c r="C1142" s="33"/>
      <c r="D1142" s="34">
        <v>16.06</v>
      </c>
      <c r="E1142" s="35">
        <v>18.10</v>
      </c>
    </row>
    <row r="1143" spans="1:5" ht="15">
      <c r="A1143" s="55">
        <v>44194</v>
      </c>
      <c r="B1143" s="33"/>
      <c r="C1143" s="33"/>
      <c r="D1143" s="34">
        <v>16.40</v>
      </c>
      <c r="E1143" s="35">
        <v>18.50</v>
      </c>
    </row>
    <row r="1144" spans="1:5" ht="15">
      <c r="A1144" s="55">
        <v>44193</v>
      </c>
      <c r="B1144" s="33"/>
      <c r="C1144" s="33"/>
      <c r="D1144" s="34">
        <v>15.11</v>
      </c>
      <c r="E1144" s="35">
        <v>17.03</v>
      </c>
    </row>
    <row r="1145" spans="1:5" ht="15">
      <c r="A1145" s="55">
        <v>44192</v>
      </c>
      <c r="B1145" s="33"/>
      <c r="C1145" s="33"/>
      <c r="D1145" s="34">
        <v>14.89</v>
      </c>
      <c r="E1145" s="35">
        <v>16.79</v>
      </c>
    </row>
    <row r="1146" spans="1:5" ht="15">
      <c r="A1146" s="55">
        <v>44191</v>
      </c>
      <c r="B1146" s="33"/>
      <c r="C1146" s="33"/>
      <c r="D1146" s="34">
        <v>13.48</v>
      </c>
      <c r="E1146" s="35">
        <v>16.70</v>
      </c>
    </row>
    <row r="1147" spans="1:5" ht="15">
      <c r="A1147" s="55">
        <v>44190</v>
      </c>
      <c r="B1147" s="33"/>
      <c r="C1147" s="33"/>
      <c r="D1147" s="34">
        <v>14.78</v>
      </c>
      <c r="E1147" s="35">
        <v>16.66</v>
      </c>
    </row>
    <row r="1148" spans="1:5" ht="15">
      <c r="A1148" s="55">
        <v>44189</v>
      </c>
      <c r="B1148" s="33"/>
      <c r="C1148" s="33"/>
      <c r="D1148" s="34">
        <v>14.85</v>
      </c>
      <c r="E1148" s="35">
        <v>16.75</v>
      </c>
    </row>
    <row r="1149" spans="1:5" ht="15">
      <c r="A1149" s="55">
        <v>44188</v>
      </c>
      <c r="B1149" s="33"/>
      <c r="C1149" s="33"/>
      <c r="D1149" s="34">
        <v>14.76</v>
      </c>
      <c r="E1149" s="35">
        <v>17.420000000000002</v>
      </c>
    </row>
    <row r="1150" spans="1:5" ht="15">
      <c r="A1150" s="55">
        <v>44187</v>
      </c>
      <c r="B1150" s="33"/>
      <c r="C1150" s="33"/>
      <c r="D1150" s="34">
        <v>14.61</v>
      </c>
      <c r="E1150" s="35">
        <v>16.47</v>
      </c>
    </row>
    <row r="1151" spans="1:5" ht="15">
      <c r="A1151" s="55">
        <v>44186</v>
      </c>
      <c r="B1151" s="33"/>
      <c r="C1151" s="33"/>
      <c r="D1151" s="34">
        <v>13.99</v>
      </c>
      <c r="E1151" s="35">
        <v>15.77</v>
      </c>
    </row>
    <row r="1152" spans="1:5" ht="15">
      <c r="A1152" s="55">
        <v>44185</v>
      </c>
      <c r="B1152" s="33"/>
      <c r="C1152" s="33"/>
      <c r="D1152" s="34">
        <v>12.85</v>
      </c>
      <c r="E1152" s="35">
        <v>15.60</v>
      </c>
    </row>
    <row r="1153" spans="1:5" ht="15">
      <c r="A1153" s="55">
        <v>44184</v>
      </c>
      <c r="B1153" s="33"/>
      <c r="C1153" s="33"/>
      <c r="D1153" s="34">
        <v>12.86</v>
      </c>
      <c r="E1153" s="35">
        <v>15.62</v>
      </c>
    </row>
    <row r="1154" spans="1:5" ht="15">
      <c r="A1154" s="55">
        <v>44183</v>
      </c>
      <c r="B1154" s="33"/>
      <c r="C1154" s="33"/>
      <c r="D1154" s="34">
        <v>14.08</v>
      </c>
      <c r="E1154" s="35">
        <v>15.88</v>
      </c>
    </row>
    <row r="1155" spans="1:5" ht="15">
      <c r="A1155" s="55">
        <v>44182</v>
      </c>
      <c r="B1155" s="33"/>
      <c r="C1155" s="33"/>
      <c r="D1155" s="34">
        <v>14.61</v>
      </c>
      <c r="E1155" s="35">
        <v>16.66</v>
      </c>
    </row>
    <row r="1156" spans="1:5" ht="15">
      <c r="A1156" s="55">
        <v>44181</v>
      </c>
      <c r="B1156" s="33"/>
      <c r="C1156" s="33"/>
      <c r="D1156" s="34">
        <v>14.86</v>
      </c>
      <c r="E1156" s="35">
        <v>16.760000000000002</v>
      </c>
    </row>
    <row r="1157" spans="1:5" ht="15">
      <c r="A1157" s="55">
        <v>44180</v>
      </c>
      <c r="B1157" s="33"/>
      <c r="C1157" s="33"/>
      <c r="D1157" s="34">
        <v>15.02</v>
      </c>
      <c r="E1157" s="35">
        <v>16.94</v>
      </c>
    </row>
    <row r="1158" spans="1:5" ht="15">
      <c r="A1158" s="55">
        <v>44179</v>
      </c>
      <c r="B1158" s="33"/>
      <c r="C1158" s="33"/>
      <c r="D1158" s="34">
        <v>13.69</v>
      </c>
      <c r="E1158" s="35">
        <v>15.43</v>
      </c>
    </row>
    <row r="1159" spans="1:5" ht="15">
      <c r="A1159" s="55">
        <v>44178</v>
      </c>
      <c r="B1159" s="33"/>
      <c r="C1159" s="33"/>
      <c r="D1159" s="34">
        <v>13.59</v>
      </c>
      <c r="E1159" s="35">
        <v>15.33</v>
      </c>
    </row>
    <row r="1160" spans="1:5" ht="15">
      <c r="A1160" s="55">
        <v>44177</v>
      </c>
      <c r="B1160" s="33"/>
      <c r="C1160" s="33"/>
      <c r="D1160" s="34">
        <v>13.63</v>
      </c>
      <c r="E1160" s="35">
        <v>15.50</v>
      </c>
    </row>
    <row r="1161" spans="1:5" ht="15">
      <c r="A1161" s="55">
        <v>44176</v>
      </c>
      <c r="B1161" s="33"/>
      <c r="C1161" s="33"/>
      <c r="D1161" s="34">
        <v>13.54</v>
      </c>
      <c r="E1161" s="35">
        <v>15.26</v>
      </c>
    </row>
    <row r="1162" spans="1:5" ht="15">
      <c r="A1162" s="55">
        <v>44175</v>
      </c>
      <c r="B1162" s="33"/>
      <c r="C1162" s="33"/>
      <c r="D1162" s="34">
        <v>13.08</v>
      </c>
      <c r="E1162" s="35">
        <v>14.74</v>
      </c>
    </row>
    <row r="1163" spans="1:5" ht="15">
      <c r="A1163" s="55">
        <v>44174</v>
      </c>
      <c r="B1163" s="33"/>
      <c r="C1163" s="33"/>
      <c r="D1163" s="34">
        <v>12.89</v>
      </c>
      <c r="E1163" s="35">
        <v>14.53</v>
      </c>
    </row>
    <row r="1164" spans="1:5" ht="15">
      <c r="A1164" s="55">
        <v>44173</v>
      </c>
      <c r="B1164" s="33"/>
      <c r="C1164" s="33"/>
      <c r="D1164" s="34">
        <v>12.72</v>
      </c>
      <c r="E1164" s="35">
        <v>14.34</v>
      </c>
    </row>
    <row r="1165" spans="1:5" ht="15">
      <c r="A1165" s="55">
        <v>44172</v>
      </c>
      <c r="B1165" s="33"/>
      <c r="C1165" s="33"/>
      <c r="D1165" s="34">
        <v>12.99</v>
      </c>
      <c r="E1165" s="35">
        <v>14.65</v>
      </c>
    </row>
    <row r="1166" spans="1:5" ht="15">
      <c r="A1166" s="55">
        <v>44171</v>
      </c>
      <c r="B1166" s="33"/>
      <c r="C1166" s="33"/>
      <c r="D1166" s="34">
        <v>12.97</v>
      </c>
      <c r="E1166" s="35">
        <v>14.63</v>
      </c>
    </row>
    <row r="1167" spans="1:5" ht="15">
      <c r="A1167" s="55">
        <v>44170</v>
      </c>
      <c r="B1167" s="33"/>
      <c r="C1167" s="33"/>
      <c r="D1167" s="34">
        <v>12.97</v>
      </c>
      <c r="E1167" s="35">
        <v>14.63</v>
      </c>
    </row>
    <row r="1168" spans="1:5" ht="15">
      <c r="A1168" s="55">
        <v>44169</v>
      </c>
      <c r="B1168" s="33"/>
      <c r="C1168" s="33"/>
      <c r="D1168" s="34">
        <v>13.12</v>
      </c>
      <c r="E1168" s="35">
        <v>14.80</v>
      </c>
    </row>
    <row r="1169" spans="1:5" ht="15">
      <c r="A1169" s="55">
        <v>44168</v>
      </c>
      <c r="B1169" s="33"/>
      <c r="C1169" s="33"/>
      <c r="D1169" s="34">
        <v>13.35</v>
      </c>
      <c r="E1169" s="35">
        <v>15.05</v>
      </c>
    </row>
    <row r="1170" spans="1:5" ht="15">
      <c r="A1170" s="55">
        <v>44167</v>
      </c>
      <c r="B1170" s="33"/>
      <c r="C1170" s="33"/>
      <c r="D1170" s="34">
        <v>13.75</v>
      </c>
      <c r="E1170" s="35">
        <v>15.51</v>
      </c>
    </row>
    <row r="1171" spans="1:5" ht="15">
      <c r="A1171" s="55">
        <v>44166</v>
      </c>
      <c r="B1171" s="33"/>
      <c r="C1171" s="33"/>
      <c r="D1171" s="34">
        <v>13.57</v>
      </c>
      <c r="E1171" s="35">
        <v>15.31</v>
      </c>
    </row>
    <row r="1172" spans="1:5" ht="15">
      <c r="A1172" s="55">
        <v>44165</v>
      </c>
      <c r="B1172" s="33"/>
      <c r="C1172" s="33"/>
      <c r="D1172" s="34">
        <v>13.29</v>
      </c>
      <c r="E1172" s="35">
        <v>14.99</v>
      </c>
    </row>
    <row r="1173" spans="1:5" ht="15">
      <c r="A1173" s="55">
        <v>44164</v>
      </c>
      <c r="B1173" s="33"/>
      <c r="C1173" s="33"/>
      <c r="D1173" s="34">
        <v>13.26</v>
      </c>
      <c r="E1173" s="35">
        <v>14.96</v>
      </c>
    </row>
    <row r="1174" spans="1:5" ht="15">
      <c r="A1174" s="55">
        <v>44163</v>
      </c>
      <c r="B1174" s="33"/>
      <c r="C1174" s="33"/>
      <c r="D1174" s="34">
        <v>13.26</v>
      </c>
      <c r="E1174" s="35">
        <v>14.96</v>
      </c>
    </row>
    <row r="1175" spans="1:5" ht="15">
      <c r="A1175" s="55">
        <v>44162</v>
      </c>
      <c r="B1175" s="33"/>
      <c r="C1175" s="33"/>
      <c r="D1175" s="34">
        <v>12.95</v>
      </c>
      <c r="E1175" s="35">
        <v>14.61</v>
      </c>
    </row>
    <row r="1176" spans="1:5" ht="15">
      <c r="A1176" s="55">
        <v>44161</v>
      </c>
      <c r="B1176" s="33"/>
      <c r="C1176" s="33"/>
      <c r="D1176" s="34">
        <v>13.12</v>
      </c>
      <c r="E1176" s="35">
        <v>14.80</v>
      </c>
    </row>
    <row r="1177" spans="1:5" ht="15">
      <c r="A1177" s="55">
        <v>44160</v>
      </c>
      <c r="B1177" s="33"/>
      <c r="C1177" s="33"/>
      <c r="D1177" s="34">
        <v>12.69</v>
      </c>
      <c r="E1177" s="35">
        <v>14.31</v>
      </c>
    </row>
    <row r="1178" spans="1:5" ht="15">
      <c r="A1178" s="55">
        <v>44159</v>
      </c>
      <c r="B1178" s="33"/>
      <c r="C1178" s="33"/>
      <c r="D1178" s="34">
        <v>12.66</v>
      </c>
      <c r="E1178" s="35">
        <v>14.28</v>
      </c>
    </row>
    <row r="1179" spans="1:5" ht="15">
      <c r="A1179" s="55">
        <v>44158</v>
      </c>
      <c r="B1179" s="33"/>
      <c r="C1179" s="33"/>
      <c r="D1179" s="34">
        <v>11.91</v>
      </c>
      <c r="E1179" s="35">
        <v>13.43</v>
      </c>
    </row>
    <row r="1180" spans="1:5" ht="15">
      <c r="A1180" s="55">
        <v>44157</v>
      </c>
      <c r="B1180" s="33"/>
      <c r="C1180" s="33"/>
      <c r="D1180" s="34">
        <v>11.88</v>
      </c>
      <c r="E1180" s="35">
        <v>13.40</v>
      </c>
    </row>
    <row r="1181" spans="1:5" ht="15">
      <c r="A1181" s="55">
        <v>44156</v>
      </c>
      <c r="B1181" s="33"/>
      <c r="C1181" s="33"/>
      <c r="D1181" s="34">
        <v>11.88</v>
      </c>
      <c r="E1181" s="35">
        <v>13.40</v>
      </c>
    </row>
    <row r="1182" spans="1:5" ht="15">
      <c r="A1182" s="55">
        <v>44155</v>
      </c>
      <c r="B1182" s="33"/>
      <c r="C1182" s="33"/>
      <c r="D1182" s="34">
        <v>12.33</v>
      </c>
      <c r="E1182" s="35">
        <v>13.90</v>
      </c>
    </row>
    <row r="1183" spans="1:5" ht="15">
      <c r="A1183" s="55">
        <v>44154</v>
      </c>
      <c r="B1183" s="33"/>
      <c r="C1183" s="33"/>
      <c r="D1183" s="34">
        <v>12.73</v>
      </c>
      <c r="E1183" s="35">
        <v>14.35</v>
      </c>
    </row>
    <row r="1184" spans="1:5" ht="15">
      <c r="A1184" s="55">
        <v>44153</v>
      </c>
      <c r="B1184" s="33"/>
      <c r="C1184" s="33"/>
      <c r="D1184" s="34">
        <v>12.70</v>
      </c>
      <c r="E1184" s="35">
        <v>14.32</v>
      </c>
    </row>
    <row r="1185" spans="1:5" ht="15">
      <c r="A1185" s="55">
        <v>44152</v>
      </c>
      <c r="B1185" s="33"/>
      <c r="C1185" s="33"/>
      <c r="D1185" s="34">
        <v>13.24</v>
      </c>
      <c r="E1185" s="35">
        <v>14.92</v>
      </c>
    </row>
    <row r="1186" spans="1:5" ht="15">
      <c r="A1186" s="55">
        <v>44151</v>
      </c>
      <c r="B1186" s="33"/>
      <c r="C1186" s="33"/>
      <c r="D1186" s="34">
        <v>12.96</v>
      </c>
      <c r="E1186" s="35">
        <v>14.62</v>
      </c>
    </row>
    <row r="1187" spans="1:5" ht="15">
      <c r="A1187" s="55">
        <v>44150</v>
      </c>
      <c r="B1187" s="33"/>
      <c r="C1187" s="33"/>
      <c r="D1187" s="34">
        <v>12.50</v>
      </c>
      <c r="E1187" s="35">
        <v>14.53</v>
      </c>
    </row>
    <row r="1188" spans="1:5" ht="15">
      <c r="A1188" s="55">
        <v>44149</v>
      </c>
      <c r="B1188" s="33"/>
      <c r="C1188" s="33"/>
      <c r="D1188" s="34">
        <v>12.93</v>
      </c>
      <c r="E1188" s="35">
        <v>14.59</v>
      </c>
    </row>
    <row r="1189" spans="1:5" ht="15">
      <c r="A1189" s="55">
        <v>44148</v>
      </c>
      <c r="B1189" s="33"/>
      <c r="C1189" s="33"/>
      <c r="D1189" s="34">
        <v>12.82</v>
      </c>
      <c r="E1189" s="35">
        <v>14.46</v>
      </c>
    </row>
    <row r="1190" spans="1:5" ht="15">
      <c r="A1190" s="55">
        <v>44147</v>
      </c>
      <c r="B1190" s="33"/>
      <c r="C1190" s="33"/>
      <c r="D1190" s="34">
        <v>12.80</v>
      </c>
      <c r="E1190" s="35">
        <v>14.44</v>
      </c>
    </row>
    <row r="1191" spans="1:5" ht="15">
      <c r="A1191" s="55">
        <v>44146</v>
      </c>
      <c r="B1191" s="33"/>
      <c r="C1191" s="33"/>
      <c r="D1191" s="34">
        <v>12.27</v>
      </c>
      <c r="E1191" s="35">
        <v>13.83</v>
      </c>
    </row>
    <row r="1192" spans="1:5" ht="15">
      <c r="A1192" s="55">
        <v>44145</v>
      </c>
      <c r="B1192" s="33"/>
      <c r="C1192" s="33"/>
      <c r="D1192" s="34">
        <v>11.88</v>
      </c>
      <c r="E1192" s="35">
        <v>13.40</v>
      </c>
    </row>
    <row r="1193" spans="1:5" ht="15">
      <c r="A1193" s="55">
        <v>44144</v>
      </c>
      <c r="B1193" s="33"/>
      <c r="C1193" s="33"/>
      <c r="D1193" s="34">
        <v>12.24</v>
      </c>
      <c r="E1193" s="35">
        <v>14.60</v>
      </c>
    </row>
    <row r="1194" spans="1:5" ht="15">
      <c r="A1194" s="55">
        <v>44143</v>
      </c>
      <c r="B1194" s="33"/>
      <c r="C1194" s="33"/>
      <c r="D1194" s="34">
        <v>11.84</v>
      </c>
      <c r="E1194" s="35">
        <v>13.36</v>
      </c>
    </row>
    <row r="1195" spans="1:5" ht="15">
      <c r="A1195" s="55">
        <v>44142</v>
      </c>
      <c r="B1195" s="33"/>
      <c r="C1195" s="33"/>
      <c r="D1195" s="34">
        <v>11.84</v>
      </c>
      <c r="E1195" s="35">
        <v>13.36</v>
      </c>
    </row>
    <row r="1196" spans="1:5" ht="15">
      <c r="A1196" s="55">
        <v>44141</v>
      </c>
      <c r="B1196" s="33"/>
      <c r="C1196" s="33"/>
      <c r="D1196" s="34">
        <v>12.20</v>
      </c>
      <c r="E1196" s="35">
        <v>13.76</v>
      </c>
    </row>
    <row r="1197" spans="1:5" ht="15">
      <c r="A1197" s="55">
        <v>44140</v>
      </c>
      <c r="B1197" s="33"/>
      <c r="C1197" s="33"/>
      <c r="D1197" s="34">
        <v>11.76</v>
      </c>
      <c r="E1197" s="35">
        <v>14</v>
      </c>
    </row>
    <row r="1198" spans="1:5" ht="15">
      <c r="A1198" s="55">
        <v>44139</v>
      </c>
      <c r="B1198" s="33"/>
      <c r="C1198" s="33"/>
      <c r="D1198" s="34">
        <v>11.70</v>
      </c>
      <c r="E1198" s="35">
        <v>13.20</v>
      </c>
    </row>
    <row r="1199" spans="1:5" ht="15">
      <c r="A1199" s="55">
        <v>44138</v>
      </c>
      <c r="B1199" s="33"/>
      <c r="C1199" s="33"/>
      <c r="D1199" s="34">
        <v>11.76</v>
      </c>
      <c r="E1199" s="35">
        <v>13.39</v>
      </c>
    </row>
    <row r="1200" spans="1:5" ht="15">
      <c r="A1200" s="55">
        <v>44137</v>
      </c>
      <c r="B1200" s="33"/>
      <c r="C1200" s="33"/>
      <c r="D1200" s="34">
        <v>12.10</v>
      </c>
      <c r="E1200" s="35">
        <v>13.82</v>
      </c>
    </row>
    <row r="1201" spans="1:5" ht="15">
      <c r="A1201" s="55">
        <v>44136</v>
      </c>
      <c r="B1201" s="33"/>
      <c r="C1201" s="33"/>
      <c r="D1201" s="34">
        <v>12</v>
      </c>
      <c r="E1201" s="35">
        <v>13.75</v>
      </c>
    </row>
    <row r="1202" spans="1:5" ht="15">
      <c r="A1202" s="55">
        <v>44135</v>
      </c>
      <c r="B1202" s="33"/>
      <c r="C1202" s="33"/>
      <c r="D1202" s="34">
        <v>12.26</v>
      </c>
      <c r="E1202" s="35">
        <v>13.82</v>
      </c>
    </row>
    <row r="1203" spans="1:5" ht="15">
      <c r="A1203" s="55">
        <v>44134</v>
      </c>
      <c r="B1203" s="33"/>
      <c r="C1203" s="33"/>
      <c r="D1203" s="34">
        <v>12.66</v>
      </c>
      <c r="E1203" s="35">
        <v>14.40</v>
      </c>
    </row>
    <row r="1204" spans="1:5" ht="15">
      <c r="A1204" s="55">
        <v>44133</v>
      </c>
      <c r="B1204" s="33"/>
      <c r="C1204" s="33"/>
      <c r="D1204" s="34">
        <v>13.36</v>
      </c>
      <c r="E1204" s="35">
        <v>15.06</v>
      </c>
    </row>
    <row r="1205" spans="1:5" ht="15">
      <c r="A1205" s="55">
        <v>44132</v>
      </c>
      <c r="B1205" s="33"/>
      <c r="C1205" s="33"/>
      <c r="D1205" s="34">
        <v>13.58</v>
      </c>
      <c r="E1205" s="35">
        <v>15.32</v>
      </c>
    </row>
    <row r="1206" spans="1:5" ht="15">
      <c r="A1206" s="55">
        <v>44131</v>
      </c>
      <c r="B1206" s="33"/>
      <c r="C1206" s="33"/>
      <c r="D1206" s="34">
        <v>13.50</v>
      </c>
      <c r="E1206" s="35">
        <v>15.68</v>
      </c>
    </row>
    <row r="1207" spans="1:5" ht="15">
      <c r="A1207" s="55">
        <v>44130</v>
      </c>
      <c r="B1207" s="33"/>
      <c r="C1207" s="33"/>
      <c r="D1207" s="34">
        <v>14.01</v>
      </c>
      <c r="E1207" s="35">
        <v>15.94</v>
      </c>
    </row>
    <row r="1208" spans="1:5" ht="15">
      <c r="A1208" s="55">
        <v>44129</v>
      </c>
      <c r="B1208" s="33"/>
      <c r="C1208" s="33"/>
      <c r="D1208" s="34">
        <v>12</v>
      </c>
      <c r="E1208" s="35">
        <v>15.37</v>
      </c>
    </row>
    <row r="1209" spans="1:5" ht="15">
      <c r="A1209" s="55">
        <v>44128</v>
      </c>
      <c r="B1209" s="33"/>
      <c r="C1209" s="33"/>
      <c r="D1209" s="34">
        <v>13.99</v>
      </c>
      <c r="E1209" s="35">
        <v>15.77</v>
      </c>
    </row>
    <row r="1210" spans="1:5" ht="15">
      <c r="A1210" s="55">
        <v>44127</v>
      </c>
      <c r="B1210" s="33"/>
      <c r="C1210" s="33"/>
      <c r="D1210" s="34">
        <v>14</v>
      </c>
      <c r="E1210" s="35">
        <v>15.78</v>
      </c>
    </row>
    <row r="1211" spans="1:5" ht="15">
      <c r="A1211" s="55">
        <v>44126</v>
      </c>
      <c r="B1211" s="33"/>
      <c r="C1211" s="33"/>
      <c r="D1211" s="34">
        <v>13.93</v>
      </c>
      <c r="E1211" s="35">
        <v>15.71</v>
      </c>
    </row>
    <row r="1212" spans="1:5" ht="15">
      <c r="A1212" s="55">
        <v>44125</v>
      </c>
      <c r="B1212" s="33"/>
      <c r="C1212" s="33"/>
      <c r="D1212" s="34">
        <v>14.25</v>
      </c>
      <c r="E1212" s="35">
        <v>16.07</v>
      </c>
    </row>
    <row r="1213" spans="1:5" ht="15">
      <c r="A1213" s="55">
        <v>44124</v>
      </c>
      <c r="B1213" s="33"/>
      <c r="C1213" s="33"/>
      <c r="D1213" s="34">
        <v>14.02</v>
      </c>
      <c r="E1213" s="35">
        <v>15.80</v>
      </c>
    </row>
    <row r="1214" spans="1:5" ht="15">
      <c r="A1214" s="55">
        <v>44123</v>
      </c>
      <c r="B1214" s="33"/>
      <c r="C1214" s="33"/>
      <c r="D1214" s="34">
        <v>13.05</v>
      </c>
      <c r="E1214" s="35">
        <v>14.71</v>
      </c>
    </row>
    <row r="1215" spans="1:5" ht="15">
      <c r="A1215" s="55">
        <v>44122</v>
      </c>
      <c r="B1215" s="33"/>
      <c r="C1215" s="33"/>
      <c r="D1215" s="34">
        <v>12.76</v>
      </c>
      <c r="E1215" s="35">
        <v>14.38</v>
      </c>
    </row>
    <row r="1216" spans="1:5" ht="15">
      <c r="A1216" s="55">
        <v>44121</v>
      </c>
      <c r="B1216" s="33"/>
      <c r="C1216" s="33"/>
      <c r="D1216" s="34">
        <v>12.76</v>
      </c>
      <c r="E1216" s="35">
        <v>14.38</v>
      </c>
    </row>
    <row r="1217" spans="1:5" ht="15">
      <c r="A1217" s="55">
        <v>44120</v>
      </c>
      <c r="B1217" s="33"/>
      <c r="C1217" s="33"/>
      <c r="D1217" s="34">
        <v>12.78</v>
      </c>
      <c r="E1217" s="35">
        <v>14.42</v>
      </c>
    </row>
    <row r="1218" spans="1:5" ht="15">
      <c r="A1218" s="55">
        <v>44119</v>
      </c>
      <c r="B1218" s="33"/>
      <c r="C1218" s="33"/>
      <c r="D1218" s="34">
        <v>13.08</v>
      </c>
      <c r="E1218" s="35">
        <v>14.76</v>
      </c>
    </row>
    <row r="1219" spans="1:5" ht="15">
      <c r="A1219" s="55">
        <v>44118</v>
      </c>
      <c r="B1219" s="33"/>
      <c r="C1219" s="33"/>
      <c r="D1219" s="34">
        <v>12.76</v>
      </c>
      <c r="E1219" s="35">
        <v>14.50</v>
      </c>
    </row>
    <row r="1220" spans="1:5" ht="15">
      <c r="A1220" s="55">
        <v>44117</v>
      </c>
      <c r="B1220" s="33"/>
      <c r="C1220" s="33"/>
      <c r="D1220" s="34">
        <v>12.52</v>
      </c>
      <c r="E1220" s="35">
        <v>15</v>
      </c>
    </row>
    <row r="1221" spans="1:5" ht="15">
      <c r="A1221" s="55">
        <v>44116</v>
      </c>
      <c r="B1221" s="33"/>
      <c r="C1221" s="33"/>
      <c r="D1221" s="34">
        <v>12.05</v>
      </c>
      <c r="E1221" s="35">
        <v>14.30</v>
      </c>
    </row>
    <row r="1222" spans="1:5" ht="15">
      <c r="A1222" s="55">
        <v>44115</v>
      </c>
      <c r="B1222" s="33"/>
      <c r="C1222" s="33"/>
      <c r="D1222" s="34">
        <v>11.52</v>
      </c>
      <c r="E1222" s="35">
        <v>12.99</v>
      </c>
    </row>
    <row r="1223" spans="1:5" ht="15">
      <c r="A1223" s="55">
        <v>44114</v>
      </c>
      <c r="B1223" s="33"/>
      <c r="C1223" s="33"/>
      <c r="D1223" s="34">
        <v>11.51</v>
      </c>
      <c r="E1223" s="35">
        <v>12.97</v>
      </c>
    </row>
    <row r="1224" spans="1:5" ht="15">
      <c r="A1224" s="55">
        <v>44113</v>
      </c>
      <c r="B1224" s="33"/>
      <c r="C1224" s="33"/>
      <c r="D1224" s="34">
        <v>11.77</v>
      </c>
      <c r="E1224" s="35">
        <v>13.27</v>
      </c>
    </row>
    <row r="1225" spans="1:5" ht="15">
      <c r="A1225" s="55">
        <v>44112</v>
      </c>
      <c r="B1225" s="33"/>
      <c r="C1225" s="33"/>
      <c r="D1225" s="34">
        <v>11.85</v>
      </c>
      <c r="E1225" s="35">
        <v>13.37</v>
      </c>
    </row>
    <row r="1226" spans="1:5" ht="15">
      <c r="A1226" s="55">
        <v>44111</v>
      </c>
      <c r="B1226" s="33"/>
      <c r="C1226" s="33"/>
      <c r="D1226" s="34">
        <v>11.60</v>
      </c>
      <c r="E1226" s="35">
        <v>13.08</v>
      </c>
    </row>
    <row r="1227" spans="1:5" ht="15">
      <c r="A1227" s="55">
        <v>44110</v>
      </c>
      <c r="B1227" s="33"/>
      <c r="C1227" s="33"/>
      <c r="D1227" s="34">
        <v>11.70</v>
      </c>
      <c r="E1227" s="35">
        <v>13.20</v>
      </c>
    </row>
    <row r="1228" spans="1:5" ht="15">
      <c r="A1228" s="55">
        <v>44109</v>
      </c>
      <c r="B1228" s="33"/>
      <c r="C1228" s="33"/>
      <c r="D1228" s="34">
        <v>11.68</v>
      </c>
      <c r="E1228" s="35">
        <v>13.17</v>
      </c>
    </row>
    <row r="1229" spans="1:5" ht="15">
      <c r="A1229" s="55">
        <v>44108</v>
      </c>
      <c r="B1229" s="33"/>
      <c r="C1229" s="33"/>
      <c r="D1229" s="34">
        <v>11.54</v>
      </c>
      <c r="E1229" s="35">
        <v>13.02</v>
      </c>
    </row>
    <row r="1230" spans="1:5" ht="15">
      <c r="A1230" s="55">
        <v>44107</v>
      </c>
      <c r="B1230" s="33"/>
      <c r="C1230" s="33"/>
      <c r="D1230" s="34">
        <v>11.53</v>
      </c>
      <c r="E1230" s="35">
        <v>13.01</v>
      </c>
    </row>
    <row r="1231" spans="1:5" ht="15">
      <c r="A1231" s="55">
        <v>44106</v>
      </c>
      <c r="B1231" s="33"/>
      <c r="C1231" s="33"/>
      <c r="D1231" s="34">
        <v>11.91</v>
      </c>
      <c r="E1231" s="35">
        <v>13.43</v>
      </c>
    </row>
    <row r="1232" spans="1:5" ht="15">
      <c r="A1232" s="55">
        <v>44105</v>
      </c>
      <c r="B1232" s="33"/>
      <c r="C1232" s="33"/>
      <c r="D1232" s="34">
        <v>11.62</v>
      </c>
      <c r="E1232" s="35">
        <v>13.10</v>
      </c>
    </row>
    <row r="1233" spans="1:5" ht="15">
      <c r="A1233" s="55">
        <v>44104</v>
      </c>
      <c r="B1233" s="33"/>
      <c r="C1233" s="33"/>
      <c r="D1233" s="34">
        <v>12.88</v>
      </c>
      <c r="E1233" s="35">
        <v>14.89</v>
      </c>
    </row>
    <row r="1234" spans="1:5" ht="15">
      <c r="A1234" s="55">
        <v>44103</v>
      </c>
      <c r="B1234" s="33"/>
      <c r="C1234" s="33"/>
      <c r="D1234" s="34">
        <v>12.09</v>
      </c>
      <c r="E1234" s="35">
        <v>13.63</v>
      </c>
    </row>
    <row r="1235" spans="1:5" ht="15">
      <c r="A1235" s="55">
        <v>44102</v>
      </c>
      <c r="B1235" s="33"/>
      <c r="C1235" s="33"/>
      <c r="D1235" s="34">
        <v>11.52</v>
      </c>
      <c r="E1235" s="35">
        <v>12.99</v>
      </c>
    </row>
    <row r="1236" spans="1:5" ht="15">
      <c r="A1236" s="55">
        <v>44101</v>
      </c>
      <c r="B1236" s="33"/>
      <c r="C1236" s="33"/>
      <c r="D1236" s="34">
        <v>11.45</v>
      </c>
      <c r="E1236" s="35">
        <v>12.91</v>
      </c>
    </row>
    <row r="1237" spans="1:5" ht="15">
      <c r="A1237" s="55">
        <v>44100</v>
      </c>
      <c r="B1237" s="33"/>
      <c r="C1237" s="33"/>
      <c r="D1237" s="34">
        <v>11.44</v>
      </c>
      <c r="E1237" s="35">
        <v>12.90</v>
      </c>
    </row>
    <row r="1238" spans="1:5" ht="15">
      <c r="A1238" s="55">
        <v>44099</v>
      </c>
      <c r="B1238" s="33"/>
      <c r="C1238" s="33"/>
      <c r="D1238" s="34">
        <v>12.03</v>
      </c>
      <c r="E1238" s="35">
        <v>13.57</v>
      </c>
    </row>
    <row r="1239" spans="1:5" ht="15">
      <c r="A1239" s="55">
        <v>44098</v>
      </c>
      <c r="B1239" s="33"/>
      <c r="C1239" s="33"/>
      <c r="D1239" s="34">
        <v>12.26</v>
      </c>
      <c r="E1239" s="35">
        <v>13.82</v>
      </c>
    </row>
    <row r="1240" spans="1:5" ht="15">
      <c r="A1240" s="55">
        <v>44097</v>
      </c>
      <c r="B1240" s="33"/>
      <c r="C1240" s="33"/>
      <c r="D1240" s="34">
        <v>12.75</v>
      </c>
      <c r="E1240" s="35">
        <v>14.37</v>
      </c>
    </row>
    <row r="1241" spans="1:5" ht="15">
      <c r="A1241" s="55">
        <v>44096</v>
      </c>
      <c r="B1241" s="33"/>
      <c r="C1241" s="33"/>
      <c r="D1241" s="34">
        <v>13.31</v>
      </c>
      <c r="E1241" s="35">
        <v>15.01</v>
      </c>
    </row>
    <row r="1242" spans="1:5" ht="15">
      <c r="A1242" s="55">
        <v>44095</v>
      </c>
      <c r="B1242" s="33"/>
      <c r="C1242" s="33"/>
      <c r="D1242" s="34">
        <v>13.22</v>
      </c>
      <c r="E1242" s="35">
        <v>14.90</v>
      </c>
    </row>
    <row r="1243" spans="1:5" ht="15">
      <c r="A1243" s="55">
        <v>44094</v>
      </c>
      <c r="B1243" s="33"/>
      <c r="C1243" s="33"/>
      <c r="D1243" s="34">
        <v>12.77</v>
      </c>
      <c r="E1243" s="35">
        <v>14.75</v>
      </c>
    </row>
    <row r="1244" spans="1:5" ht="15">
      <c r="A1244" s="55">
        <v>44093</v>
      </c>
      <c r="B1244" s="33"/>
      <c r="C1244" s="33"/>
      <c r="D1244" s="34">
        <v>12.60</v>
      </c>
      <c r="E1244" s="35">
        <v>14.20</v>
      </c>
    </row>
    <row r="1245" spans="1:5" ht="15">
      <c r="A1245" s="55">
        <v>44092</v>
      </c>
      <c r="B1245" s="33"/>
      <c r="C1245" s="33"/>
      <c r="D1245" s="34">
        <v>12.87</v>
      </c>
      <c r="E1245" s="35">
        <v>14.51</v>
      </c>
    </row>
    <row r="1246" spans="1:5" ht="15">
      <c r="A1246" s="55">
        <v>44091</v>
      </c>
      <c r="B1246" s="33"/>
      <c r="C1246" s="33"/>
      <c r="D1246" s="34">
        <v>13.08</v>
      </c>
      <c r="E1246" s="35">
        <v>14.74</v>
      </c>
    </row>
    <row r="1247" spans="1:5" ht="15">
      <c r="A1247" s="55">
        <v>44090</v>
      </c>
      <c r="B1247" s="33"/>
      <c r="C1247" s="33"/>
      <c r="D1247" s="34">
        <v>12.99</v>
      </c>
      <c r="E1247" s="35">
        <v>14.90</v>
      </c>
    </row>
    <row r="1248" spans="1:5" ht="15">
      <c r="A1248" s="55">
        <v>44089</v>
      </c>
      <c r="B1248" s="33"/>
      <c r="C1248" s="33"/>
      <c r="D1248" s="34">
        <v>12.84</v>
      </c>
      <c r="E1248" s="35">
        <v>14.50</v>
      </c>
    </row>
    <row r="1249" spans="1:5" ht="15">
      <c r="A1249" s="55">
        <v>44088</v>
      </c>
      <c r="B1249" s="33"/>
      <c r="C1249" s="33"/>
      <c r="D1249" s="34">
        <v>12.62</v>
      </c>
      <c r="E1249" s="35">
        <v>15.50</v>
      </c>
    </row>
    <row r="1250" spans="1:5" ht="15">
      <c r="A1250" s="55">
        <v>44087</v>
      </c>
      <c r="B1250" s="33"/>
      <c r="C1250" s="33"/>
      <c r="D1250" s="34">
        <v>12.40</v>
      </c>
      <c r="E1250" s="35">
        <v>16</v>
      </c>
    </row>
    <row r="1251" spans="1:5" ht="15">
      <c r="A1251" s="55">
        <v>44086</v>
      </c>
      <c r="B1251" s="33"/>
      <c r="C1251" s="33"/>
      <c r="D1251" s="34">
        <v>12.05</v>
      </c>
      <c r="E1251" s="35">
        <v>15.50</v>
      </c>
    </row>
    <row r="1252" spans="1:5" ht="15">
      <c r="A1252" s="55">
        <v>44085</v>
      </c>
      <c r="B1252" s="33"/>
      <c r="C1252" s="33"/>
      <c r="D1252" s="34">
        <v>11.70</v>
      </c>
      <c r="E1252" s="35">
        <v>13.20</v>
      </c>
    </row>
    <row r="1253" spans="1:5" ht="15">
      <c r="A1253" s="55">
        <v>44084</v>
      </c>
      <c r="B1253" s="33"/>
      <c r="C1253" s="33"/>
      <c r="D1253" s="34">
        <v>11.85</v>
      </c>
      <c r="E1253" s="35">
        <v>13.37</v>
      </c>
    </row>
    <row r="1254" spans="1:5" ht="15">
      <c r="A1254" s="55">
        <v>44083</v>
      </c>
      <c r="B1254" s="33"/>
      <c r="C1254" s="33"/>
      <c r="D1254" s="34">
        <v>11.97</v>
      </c>
      <c r="E1254" s="35">
        <v>13.49</v>
      </c>
    </row>
    <row r="1255" spans="1:5" ht="15">
      <c r="A1255" s="55">
        <v>44082</v>
      </c>
      <c r="B1255" s="33"/>
      <c r="C1255" s="33"/>
      <c r="D1255" s="34">
        <v>12.27</v>
      </c>
      <c r="E1255" s="35">
        <v>13.83</v>
      </c>
    </row>
    <row r="1256" spans="1:5" ht="15">
      <c r="A1256" s="55">
        <v>44081</v>
      </c>
      <c r="B1256" s="33"/>
      <c r="C1256" s="33"/>
      <c r="D1256" s="34">
        <v>12.43</v>
      </c>
      <c r="E1256" s="35">
        <v>14.01</v>
      </c>
    </row>
    <row r="1257" spans="1:5" ht="15">
      <c r="A1257" s="55">
        <v>44080</v>
      </c>
      <c r="B1257" s="33"/>
      <c r="C1257" s="33"/>
      <c r="D1257" s="34">
        <v>12.27</v>
      </c>
      <c r="E1257" s="35">
        <v>13.83</v>
      </c>
    </row>
    <row r="1258" spans="1:5" ht="15">
      <c r="A1258" s="55">
        <v>44079</v>
      </c>
      <c r="B1258" s="33"/>
      <c r="C1258" s="33"/>
      <c r="D1258" s="34">
        <v>12.27</v>
      </c>
      <c r="E1258" s="35">
        <v>13.83</v>
      </c>
    </row>
    <row r="1259" spans="1:5" ht="15">
      <c r="A1259" s="55">
        <v>44078</v>
      </c>
      <c r="B1259" s="33"/>
      <c r="C1259" s="33"/>
      <c r="D1259" s="34">
        <v>12.01</v>
      </c>
      <c r="E1259" s="35">
        <v>13.55</v>
      </c>
    </row>
    <row r="1260" spans="1:5" ht="15">
      <c r="A1260" s="55">
        <v>44077</v>
      </c>
      <c r="B1260" s="33"/>
      <c r="C1260" s="33"/>
      <c r="D1260" s="34">
        <v>11.59</v>
      </c>
      <c r="E1260" s="35">
        <v>13.07</v>
      </c>
    </row>
    <row r="1261" spans="1:5" ht="15">
      <c r="A1261" s="55">
        <v>44076</v>
      </c>
      <c r="B1261" s="33"/>
      <c r="C1261" s="33"/>
      <c r="D1261" s="34">
        <v>11.71</v>
      </c>
      <c r="E1261" s="35">
        <v>13.21</v>
      </c>
    </row>
    <row r="1262" spans="1:5" ht="15">
      <c r="A1262" s="55">
        <v>44075</v>
      </c>
      <c r="B1262" s="33"/>
      <c r="C1262" s="33"/>
      <c r="D1262" s="34">
        <v>11.37</v>
      </c>
      <c r="E1262" s="35">
        <v>12.83</v>
      </c>
    </row>
    <row r="1263" spans="1:5" ht="15">
      <c r="A1263" s="55">
        <v>44074</v>
      </c>
      <c r="B1263" s="33"/>
      <c r="C1263" s="33"/>
      <c r="D1263" s="34">
        <v>10.92</v>
      </c>
      <c r="E1263" s="35">
        <v>12.32</v>
      </c>
    </row>
    <row r="1264" spans="1:5" ht="15">
      <c r="A1264" s="55">
        <v>44073</v>
      </c>
      <c r="B1264" s="33"/>
      <c r="C1264" s="33"/>
      <c r="D1264" s="34">
        <v>10.90</v>
      </c>
      <c r="E1264" s="35">
        <v>12.30</v>
      </c>
    </row>
    <row r="1265" spans="1:5" ht="15">
      <c r="A1265" s="55">
        <v>44072</v>
      </c>
      <c r="B1265" s="33"/>
      <c r="C1265" s="33"/>
      <c r="D1265" s="34">
        <v>10.84</v>
      </c>
      <c r="E1265" s="35">
        <v>12.22</v>
      </c>
    </row>
    <row r="1266" spans="1:5" ht="15">
      <c r="A1266" s="55">
        <v>44071</v>
      </c>
      <c r="B1266" s="33"/>
      <c r="C1266" s="33"/>
      <c r="D1266" s="34">
        <v>10.46</v>
      </c>
      <c r="E1266" s="35">
        <v>11.80</v>
      </c>
    </row>
    <row r="1267" spans="1:5" ht="15">
      <c r="A1267" s="55">
        <v>44070</v>
      </c>
      <c r="B1267" s="33"/>
      <c r="C1267" s="33"/>
      <c r="D1267" s="34">
        <v>10.25</v>
      </c>
      <c r="E1267" s="35">
        <v>11.55</v>
      </c>
    </row>
    <row r="1268" spans="1:5" ht="15">
      <c r="A1268" s="55">
        <v>44069</v>
      </c>
      <c r="B1268" s="33"/>
      <c r="C1268" s="33"/>
      <c r="D1268" s="34">
        <v>9.57</v>
      </c>
      <c r="E1268" s="35">
        <v>10.79</v>
      </c>
    </row>
    <row r="1269" spans="1:5" ht="15">
      <c r="A1269" s="55">
        <v>44068</v>
      </c>
      <c r="B1269" s="33"/>
      <c r="C1269" s="33"/>
      <c r="D1269" s="34">
        <v>8.92</v>
      </c>
      <c r="E1269" s="35">
        <v>10.06</v>
      </c>
    </row>
    <row r="1270" spans="1:5" ht="15">
      <c r="A1270" s="55">
        <v>44067</v>
      </c>
      <c r="B1270" s="33"/>
      <c r="C1270" s="33"/>
      <c r="D1270" s="34">
        <v>9.08</v>
      </c>
      <c r="E1270" s="35">
        <v>10.24</v>
      </c>
    </row>
    <row r="1271" spans="1:5" ht="15">
      <c r="A1271" s="55">
        <v>44066</v>
      </c>
      <c r="B1271" s="33"/>
      <c r="C1271" s="33"/>
      <c r="D1271" s="34">
        <v>8.9499999999999993</v>
      </c>
      <c r="E1271" s="35">
        <v>10.09</v>
      </c>
    </row>
    <row r="1272" spans="1:5" ht="15">
      <c r="A1272" s="55">
        <v>44065</v>
      </c>
      <c r="B1272" s="33"/>
      <c r="C1272" s="33"/>
      <c r="D1272" s="34">
        <v>8.9499999999999993</v>
      </c>
      <c r="E1272" s="35">
        <v>10.09</v>
      </c>
    </row>
    <row r="1273" spans="1:5" ht="15">
      <c r="A1273" s="55">
        <v>44064</v>
      </c>
      <c r="B1273" s="33"/>
      <c r="C1273" s="33"/>
      <c r="D1273" s="34">
        <v>9.01</v>
      </c>
      <c r="E1273" s="35">
        <v>10.17</v>
      </c>
    </row>
    <row r="1274" spans="1:5" ht="15">
      <c r="A1274" s="55">
        <v>44063</v>
      </c>
      <c r="B1274" s="33"/>
      <c r="C1274" s="33"/>
      <c r="D1274" s="34">
        <v>9.36</v>
      </c>
      <c r="E1274" s="35">
        <v>10.56</v>
      </c>
    </row>
    <row r="1275" spans="1:5" ht="15">
      <c r="A1275" s="55">
        <v>44062</v>
      </c>
      <c r="B1275" s="33"/>
      <c r="C1275" s="33"/>
      <c r="D1275" s="34">
        <v>9.40</v>
      </c>
      <c r="E1275" s="35">
        <v>10.60</v>
      </c>
    </row>
    <row r="1276" spans="1:5" ht="15">
      <c r="A1276" s="55">
        <v>44061</v>
      </c>
      <c r="B1276" s="33"/>
      <c r="C1276" s="33"/>
      <c r="D1276" s="34">
        <v>9.08</v>
      </c>
      <c r="E1276" s="35">
        <v>10.24</v>
      </c>
    </row>
    <row r="1277" spans="1:5" ht="15">
      <c r="A1277" s="55">
        <v>44060</v>
      </c>
      <c r="B1277" s="33"/>
      <c r="C1277" s="33"/>
      <c r="D1277" s="34">
        <v>8.57</v>
      </c>
      <c r="E1277" s="35">
        <v>9.67</v>
      </c>
    </row>
    <row r="1278" spans="1:5" ht="15">
      <c r="A1278" s="55">
        <v>44059</v>
      </c>
      <c r="B1278" s="33"/>
      <c r="C1278" s="33"/>
      <c r="D1278" s="34">
        <v>8.5399999999999991</v>
      </c>
      <c r="E1278" s="35">
        <v>9.6199999999999992</v>
      </c>
    </row>
    <row r="1279" spans="1:5" ht="15">
      <c r="A1279" s="55">
        <v>44058</v>
      </c>
      <c r="B1279" s="33"/>
      <c r="C1279" s="33"/>
      <c r="D1279" s="34">
        <v>8.5399999999999991</v>
      </c>
      <c r="E1279" s="35">
        <v>9.64</v>
      </c>
    </row>
    <row r="1280" spans="1:5" ht="15">
      <c r="A1280" s="55">
        <v>44057</v>
      </c>
      <c r="B1280" s="33"/>
      <c r="C1280" s="33"/>
      <c r="D1280" s="34">
        <v>8.57</v>
      </c>
      <c r="E1280" s="35">
        <v>9.67</v>
      </c>
    </row>
    <row r="1281" spans="1:5" ht="15">
      <c r="A1281" s="55">
        <v>44056</v>
      </c>
      <c r="B1281" s="33"/>
      <c r="C1281" s="33"/>
      <c r="D1281" s="34">
        <v>8.50</v>
      </c>
      <c r="E1281" s="35">
        <v>9.58</v>
      </c>
    </row>
    <row r="1282" spans="1:5" ht="15">
      <c r="A1282" s="55">
        <v>44055</v>
      </c>
      <c r="B1282" s="33"/>
      <c r="C1282" s="33"/>
      <c r="D1282" s="34">
        <v>8.9499999999999993</v>
      </c>
      <c r="E1282" s="35">
        <v>10.09</v>
      </c>
    </row>
    <row r="1283" spans="1:5" ht="15">
      <c r="A1283" s="55">
        <v>44054</v>
      </c>
      <c r="B1283" s="33"/>
      <c r="C1283" s="33"/>
      <c r="D1283" s="34">
        <v>9.16</v>
      </c>
      <c r="E1283" s="35">
        <v>10.32</v>
      </c>
    </row>
    <row r="1284" spans="1:5" ht="15">
      <c r="A1284" s="55">
        <v>44053</v>
      </c>
      <c r="B1284" s="33"/>
      <c r="C1284" s="33"/>
      <c r="D1284" s="34">
        <v>8.90</v>
      </c>
      <c r="E1284" s="35">
        <v>10.34</v>
      </c>
    </row>
    <row r="1285" spans="1:5" ht="15">
      <c r="A1285" s="55">
        <v>44052</v>
      </c>
      <c r="B1285" s="33"/>
      <c r="C1285" s="33"/>
      <c r="D1285" s="34">
        <v>9.39</v>
      </c>
      <c r="E1285" s="35">
        <v>10.59</v>
      </c>
    </row>
    <row r="1286" spans="1:5" ht="15">
      <c r="A1286" s="55">
        <v>44051</v>
      </c>
      <c r="B1286" s="33"/>
      <c r="C1286" s="33"/>
      <c r="D1286" s="34">
        <v>9.40</v>
      </c>
      <c r="E1286" s="35">
        <v>10.60</v>
      </c>
    </row>
    <row r="1287" spans="1:5" ht="15">
      <c r="A1287" s="55">
        <v>44050</v>
      </c>
      <c r="B1287" s="33"/>
      <c r="C1287" s="33"/>
      <c r="D1287" s="34">
        <v>9.32</v>
      </c>
      <c r="E1287" s="35">
        <v>10.52</v>
      </c>
    </row>
    <row r="1288" spans="1:5" ht="15">
      <c r="A1288" s="55">
        <v>44049</v>
      </c>
      <c r="B1288" s="33"/>
      <c r="C1288" s="33"/>
      <c r="D1288" s="34">
        <v>9.19</v>
      </c>
      <c r="E1288" s="35">
        <v>10.37</v>
      </c>
    </row>
    <row r="1289" spans="1:5" ht="15">
      <c r="A1289" s="55">
        <v>44048</v>
      </c>
      <c r="B1289" s="33"/>
      <c r="C1289" s="33"/>
      <c r="D1289" s="34">
        <v>8.77</v>
      </c>
      <c r="E1289" s="35">
        <v>9.89</v>
      </c>
    </row>
    <row r="1290" spans="1:5" ht="15">
      <c r="A1290" s="55">
        <v>44047</v>
      </c>
      <c r="B1290" s="33"/>
      <c r="C1290" s="33"/>
      <c r="D1290" s="34">
        <v>8.01</v>
      </c>
      <c r="E1290" s="35">
        <v>9.0299999999999994</v>
      </c>
    </row>
    <row r="1291" spans="1:5" ht="15">
      <c r="A1291" s="55">
        <v>44046</v>
      </c>
      <c r="B1291" s="33"/>
      <c r="C1291" s="33"/>
      <c r="D1291" s="34">
        <v>7.29</v>
      </c>
      <c r="E1291" s="35">
        <v>8.2200000000000006</v>
      </c>
    </row>
    <row r="1292" spans="1:5" ht="15">
      <c r="A1292" s="55">
        <v>44045</v>
      </c>
      <c r="B1292" s="33"/>
      <c r="C1292" s="33"/>
      <c r="D1292" s="34">
        <v>7.38</v>
      </c>
      <c r="E1292" s="35">
        <v>8.32</v>
      </c>
    </row>
    <row r="1293" spans="1:5" ht="15">
      <c r="A1293" s="55">
        <v>44044</v>
      </c>
      <c r="B1293" s="33"/>
      <c r="C1293" s="33"/>
      <c r="D1293" s="34">
        <v>7.38</v>
      </c>
      <c r="E1293" s="35">
        <v>8.32</v>
      </c>
    </row>
    <row r="1294" spans="1:5" ht="15">
      <c r="A1294" s="55">
        <v>44043</v>
      </c>
      <c r="B1294" s="33"/>
      <c r="C1294" s="33"/>
      <c r="D1294" s="34">
        <v>7.27</v>
      </c>
      <c r="E1294" s="35">
        <v>8.19</v>
      </c>
    </row>
    <row r="1295" spans="1:5" ht="15">
      <c r="A1295" s="55">
        <v>44042</v>
      </c>
      <c r="B1295" s="33"/>
      <c r="C1295" s="33"/>
      <c r="D1295" s="34">
        <v>7.30</v>
      </c>
      <c r="E1295" s="35">
        <v>8.24</v>
      </c>
    </row>
    <row r="1296" spans="1:5" ht="15">
      <c r="A1296" s="55">
        <v>44041</v>
      </c>
      <c r="B1296" s="33"/>
      <c r="C1296" s="33"/>
      <c r="D1296" s="34">
        <v>7.05</v>
      </c>
      <c r="E1296" s="35">
        <v>7.95</v>
      </c>
    </row>
    <row r="1297" spans="1:5" ht="15">
      <c r="A1297" s="55">
        <v>44040</v>
      </c>
      <c r="B1297" s="33"/>
      <c r="C1297" s="33"/>
      <c r="D1297" s="34">
        <v>7.05</v>
      </c>
      <c r="E1297" s="35">
        <v>7.95</v>
      </c>
    </row>
    <row r="1298" spans="1:5" ht="15">
      <c r="A1298" s="55">
        <v>44039</v>
      </c>
      <c r="B1298" s="33"/>
      <c r="C1298" s="33"/>
      <c r="D1298" s="34">
        <v>7.13</v>
      </c>
      <c r="E1298" s="35">
        <v>8.0500000000000007</v>
      </c>
    </row>
    <row r="1299" spans="1:5" ht="15">
      <c r="A1299" s="55">
        <v>44038</v>
      </c>
      <c r="B1299" s="33"/>
      <c r="C1299" s="33"/>
      <c r="D1299" s="34">
        <v>7.17</v>
      </c>
      <c r="E1299" s="35">
        <v>8.09</v>
      </c>
    </row>
    <row r="1300" spans="1:5" ht="15">
      <c r="A1300" s="55">
        <v>44037</v>
      </c>
      <c r="B1300" s="33"/>
      <c r="C1300" s="33"/>
      <c r="D1300" s="34">
        <v>7.16</v>
      </c>
      <c r="E1300" s="35">
        <v>8.08</v>
      </c>
    </row>
    <row r="1301" spans="1:5" ht="15">
      <c r="A1301" s="55">
        <v>44036</v>
      </c>
      <c r="B1301" s="33"/>
      <c r="C1301" s="33"/>
      <c r="D1301" s="34">
        <v>7.35</v>
      </c>
      <c r="E1301" s="35">
        <v>8.2899999999999991</v>
      </c>
    </row>
    <row r="1302" spans="1:5" ht="15">
      <c r="A1302" s="55">
        <v>44035</v>
      </c>
      <c r="B1302" s="33"/>
      <c r="C1302" s="33"/>
      <c r="D1302" s="34">
        <v>7.29</v>
      </c>
      <c r="E1302" s="35">
        <v>8.2200000000000006</v>
      </c>
    </row>
    <row r="1303" spans="1:5" ht="15">
      <c r="A1303" s="55">
        <v>44034</v>
      </c>
      <c r="B1303" s="33"/>
      <c r="C1303" s="33"/>
      <c r="D1303" s="34">
        <v>7.48</v>
      </c>
      <c r="E1303" s="35">
        <v>8.44</v>
      </c>
    </row>
    <row r="1304" spans="1:5" ht="15">
      <c r="A1304" s="55">
        <v>44033</v>
      </c>
      <c r="B1304" s="33"/>
      <c r="C1304" s="33"/>
      <c r="D1304" s="34">
        <v>7.91</v>
      </c>
      <c r="E1304" s="35">
        <v>9.25</v>
      </c>
    </row>
    <row r="1305" spans="1:5" ht="15">
      <c r="A1305" s="55">
        <v>44032</v>
      </c>
      <c r="B1305" s="33"/>
      <c r="C1305" s="33"/>
      <c r="D1305" s="34">
        <v>8.24</v>
      </c>
      <c r="E1305" s="35">
        <v>9.3000000000000007</v>
      </c>
    </row>
    <row r="1306" spans="1:5" ht="15">
      <c r="A1306" s="55">
        <v>44031</v>
      </c>
      <c r="B1306" s="33"/>
      <c r="C1306" s="33"/>
      <c r="D1306" s="34">
        <v>8.27</v>
      </c>
      <c r="E1306" s="35">
        <v>9.33</v>
      </c>
    </row>
    <row r="1307" spans="1:5" ht="15">
      <c r="A1307" s="55">
        <v>44030</v>
      </c>
      <c r="B1307" s="33"/>
      <c r="C1307" s="33"/>
      <c r="D1307" s="34">
        <v>8.27</v>
      </c>
      <c r="E1307" s="35">
        <v>9.33</v>
      </c>
    </row>
    <row r="1308" spans="1:5" ht="15">
      <c r="A1308" s="55">
        <v>44029</v>
      </c>
      <c r="B1308" s="33"/>
      <c r="C1308" s="33"/>
      <c r="D1308" s="34">
        <v>8.19</v>
      </c>
      <c r="E1308" s="35">
        <v>9.23</v>
      </c>
    </row>
    <row r="1309" spans="1:5" ht="15">
      <c r="A1309" s="55">
        <v>44028</v>
      </c>
      <c r="B1309" s="33"/>
      <c r="C1309" s="33"/>
      <c r="D1309" s="34">
        <v>8.15</v>
      </c>
      <c r="E1309" s="35">
        <v>9.19</v>
      </c>
    </row>
    <row r="1310" spans="1:5" ht="15">
      <c r="A1310" s="55">
        <v>44027</v>
      </c>
      <c r="B1310" s="33"/>
      <c r="C1310" s="33"/>
      <c r="D1310" s="34">
        <v>8.11</v>
      </c>
      <c r="E1310" s="35">
        <v>9.15</v>
      </c>
    </row>
    <row r="1311" spans="1:5" ht="15">
      <c r="A1311" s="55">
        <v>44026</v>
      </c>
      <c r="B1311" s="33"/>
      <c r="C1311" s="33"/>
      <c r="D1311" s="34">
        <v>8.49</v>
      </c>
      <c r="E1311" s="35">
        <v>9.57</v>
      </c>
    </row>
    <row r="1312" spans="1:5" ht="15">
      <c r="A1312" s="55">
        <v>44025</v>
      </c>
      <c r="B1312" s="33"/>
      <c r="C1312" s="33"/>
      <c r="D1312" s="34">
        <v>8.1300000000000008</v>
      </c>
      <c r="E1312" s="35">
        <v>9.17</v>
      </c>
    </row>
    <row r="1313" spans="1:5" ht="15">
      <c r="A1313" s="55">
        <v>44024</v>
      </c>
      <c r="B1313" s="33"/>
      <c r="C1313" s="33"/>
      <c r="D1313" s="34">
        <v>8.11</v>
      </c>
      <c r="E1313" s="35">
        <v>9.15</v>
      </c>
    </row>
    <row r="1314" spans="1:5" ht="15">
      <c r="A1314" s="55">
        <v>44023</v>
      </c>
      <c r="B1314" s="33"/>
      <c r="C1314" s="33"/>
      <c r="D1314" s="34">
        <v>8.11</v>
      </c>
      <c r="E1314" s="35">
        <v>9.15</v>
      </c>
    </row>
    <row r="1315" spans="1:5" ht="15">
      <c r="A1315" s="55">
        <v>44022</v>
      </c>
      <c r="B1315" s="33"/>
      <c r="C1315" s="33"/>
      <c r="D1315" s="34">
        <v>8.3699999999999992</v>
      </c>
      <c r="E1315" s="35">
        <v>9.43</v>
      </c>
    </row>
    <row r="1316" spans="1:5" ht="15">
      <c r="A1316" s="55">
        <v>44021</v>
      </c>
      <c r="B1316" s="33"/>
      <c r="C1316" s="33"/>
      <c r="D1316" s="34">
        <v>8.92</v>
      </c>
      <c r="E1316" s="35">
        <v>10.06</v>
      </c>
    </row>
    <row r="1317" spans="1:5" ht="15">
      <c r="A1317" s="55">
        <v>44020</v>
      </c>
      <c r="B1317" s="33"/>
      <c r="C1317" s="33"/>
      <c r="D1317" s="34">
        <v>8.61</v>
      </c>
      <c r="E1317" s="35">
        <v>9.7100000000000009</v>
      </c>
    </row>
    <row r="1318" spans="1:5" ht="15">
      <c r="A1318" s="55">
        <v>44019</v>
      </c>
      <c r="B1318" s="33"/>
      <c r="C1318" s="33"/>
      <c r="D1318" s="34">
        <v>8.64</v>
      </c>
      <c r="E1318" s="35">
        <v>9.74</v>
      </c>
    </row>
    <row r="1319" spans="1:5" ht="15">
      <c r="A1319" s="55">
        <v>44018</v>
      </c>
      <c r="B1319" s="33"/>
      <c r="C1319" s="33"/>
      <c r="D1319" s="34">
        <v>8.42</v>
      </c>
      <c r="E1319" s="35">
        <v>9.50</v>
      </c>
    </row>
    <row r="1320" spans="1:5" ht="15">
      <c r="A1320" s="55">
        <v>44017</v>
      </c>
      <c r="B1320" s="33"/>
      <c r="C1320" s="33"/>
      <c r="D1320" s="34">
        <v>8.27</v>
      </c>
      <c r="E1320" s="35">
        <v>9.33</v>
      </c>
    </row>
    <row r="1321" spans="1:5" ht="15">
      <c r="A1321" s="55">
        <v>44016</v>
      </c>
      <c r="B1321" s="33"/>
      <c r="C1321" s="33"/>
      <c r="D1321" s="34">
        <v>8.2899999999999991</v>
      </c>
      <c r="E1321" s="35">
        <v>9.35</v>
      </c>
    </row>
    <row r="1322" spans="1:5" ht="15">
      <c r="A1322" s="55">
        <v>44015</v>
      </c>
      <c r="B1322" s="33"/>
      <c r="C1322" s="33"/>
      <c r="D1322" s="34">
        <v>8.42</v>
      </c>
      <c r="E1322" s="35">
        <v>9.50</v>
      </c>
    </row>
    <row r="1323" spans="1:5" ht="15">
      <c r="A1323" s="55">
        <v>44014</v>
      </c>
      <c r="B1323" s="33"/>
      <c r="C1323" s="33"/>
      <c r="D1323" s="34">
        <v>8.5299999999999994</v>
      </c>
      <c r="E1323" s="35">
        <v>9.8000000000000007</v>
      </c>
    </row>
    <row r="1324" spans="1:5" ht="15">
      <c r="A1324" s="55">
        <v>44013</v>
      </c>
      <c r="B1324" s="33"/>
      <c r="C1324" s="33"/>
      <c r="D1324" s="34">
        <v>8.40</v>
      </c>
      <c r="E1324" s="35">
        <v>9.48</v>
      </c>
    </row>
    <row r="1325" spans="1:5" ht="15">
      <c r="A1325" s="55">
        <v>44012</v>
      </c>
      <c r="B1325" s="33"/>
      <c r="C1325" s="33"/>
      <c r="D1325" s="34">
        <v>7.86</v>
      </c>
      <c r="E1325" s="35">
        <v>8.86</v>
      </c>
    </row>
    <row r="1326" spans="1:5" ht="15">
      <c r="A1326" s="55">
        <v>44011</v>
      </c>
      <c r="B1326" s="33"/>
      <c r="C1326" s="33"/>
      <c r="D1326" s="34">
        <v>8.06</v>
      </c>
      <c r="E1326" s="35">
        <v>9.08</v>
      </c>
    </row>
    <row r="1327" spans="1:5" ht="15">
      <c r="A1327" s="55">
        <v>44010</v>
      </c>
      <c r="B1327" s="33"/>
      <c r="C1327" s="33"/>
      <c r="D1327" s="34">
        <v>8</v>
      </c>
      <c r="E1327" s="35">
        <v>9.02</v>
      </c>
    </row>
    <row r="1328" spans="1:5" ht="15">
      <c r="A1328" s="55">
        <v>44009</v>
      </c>
      <c r="B1328" s="33"/>
      <c r="C1328" s="33"/>
      <c r="D1328" s="34">
        <v>8</v>
      </c>
      <c r="E1328" s="35">
        <v>9.02</v>
      </c>
    </row>
    <row r="1329" spans="1:5" ht="15">
      <c r="A1329" s="55">
        <v>44008</v>
      </c>
      <c r="B1329" s="33"/>
      <c r="C1329" s="33"/>
      <c r="D1329" s="34">
        <v>7.85</v>
      </c>
      <c r="E1329" s="35">
        <v>8.85</v>
      </c>
    </row>
    <row r="1330" spans="1:5" ht="15">
      <c r="A1330" s="55">
        <v>44007</v>
      </c>
      <c r="B1330" s="33"/>
      <c r="C1330" s="33"/>
      <c r="D1330" s="34">
        <v>7.73</v>
      </c>
      <c r="E1330" s="35">
        <v>8.7100000000000009</v>
      </c>
    </row>
    <row r="1331" spans="1:5" ht="15">
      <c r="A1331" s="55">
        <v>44006</v>
      </c>
      <c r="B1331" s="33"/>
      <c r="C1331" s="33"/>
      <c r="D1331" s="34">
        <v>7.70</v>
      </c>
      <c r="E1331" s="35">
        <v>8.68</v>
      </c>
    </row>
    <row r="1332" spans="1:5" ht="15">
      <c r="A1332" s="55">
        <v>44005</v>
      </c>
      <c r="B1332" s="33"/>
      <c r="C1332" s="33"/>
      <c r="D1332" s="34">
        <v>7.57</v>
      </c>
      <c r="E1332" s="35">
        <v>8.5299999999999994</v>
      </c>
    </row>
    <row r="1333" spans="1:5" ht="15">
      <c r="A1333" s="55">
        <v>44004</v>
      </c>
      <c r="B1333" s="33"/>
      <c r="C1333" s="33"/>
      <c r="D1333" s="34">
        <v>7.59</v>
      </c>
      <c r="E1333" s="35">
        <v>8.8000000000000007</v>
      </c>
    </row>
    <row r="1334" spans="1:5" ht="15">
      <c r="A1334" s="55">
        <v>44003</v>
      </c>
      <c r="B1334" s="33"/>
      <c r="C1334" s="33"/>
      <c r="D1334" s="34">
        <v>7.29</v>
      </c>
      <c r="E1334" s="35">
        <v>8.23</v>
      </c>
    </row>
    <row r="1335" spans="1:5" ht="15">
      <c r="A1335" s="55">
        <v>44002</v>
      </c>
      <c r="B1335" s="33"/>
      <c r="C1335" s="33"/>
      <c r="D1335" s="34">
        <v>7.29</v>
      </c>
      <c r="E1335" s="35">
        <v>8.23</v>
      </c>
    </row>
    <row r="1336" spans="1:5" ht="15">
      <c r="A1336" s="55">
        <v>44001</v>
      </c>
      <c r="B1336" s="33"/>
      <c r="C1336" s="33"/>
      <c r="D1336" s="34">
        <v>7.28</v>
      </c>
      <c r="E1336" s="35">
        <v>8.1999999999999993</v>
      </c>
    </row>
    <row r="1337" spans="1:5" ht="15">
      <c r="A1337" s="55">
        <v>44000</v>
      </c>
      <c r="B1337" s="33"/>
      <c r="C1337" s="33"/>
      <c r="D1337" s="34">
        <v>7.27</v>
      </c>
      <c r="E1337" s="35">
        <v>8.19</v>
      </c>
    </row>
    <row r="1338" spans="1:5" ht="15">
      <c r="A1338" s="55">
        <v>43999</v>
      </c>
      <c r="B1338" s="33"/>
      <c r="C1338" s="33"/>
      <c r="D1338" s="34">
        <v>7.35</v>
      </c>
      <c r="E1338" s="35">
        <v>8.2899999999999991</v>
      </c>
    </row>
    <row r="1339" spans="1:5" ht="15">
      <c r="A1339" s="55">
        <v>43998</v>
      </c>
      <c r="B1339" s="33"/>
      <c r="C1339" s="33"/>
      <c r="D1339" s="34">
        <v>7.35</v>
      </c>
      <c r="E1339" s="35">
        <v>8.2899999999999991</v>
      </c>
    </row>
    <row r="1340" spans="1:5" ht="15">
      <c r="A1340" s="55">
        <v>43997</v>
      </c>
      <c r="B1340" s="33"/>
      <c r="C1340" s="33"/>
      <c r="D1340" s="34">
        <v>7.33</v>
      </c>
      <c r="E1340" s="35">
        <v>8.27</v>
      </c>
    </row>
    <row r="1341" spans="1:5" ht="15">
      <c r="A1341" s="55">
        <v>43996</v>
      </c>
      <c r="B1341" s="33"/>
      <c r="C1341" s="33"/>
      <c r="D1341" s="34">
        <v>7.30</v>
      </c>
      <c r="E1341" s="35">
        <v>8.24</v>
      </c>
    </row>
    <row r="1342" spans="1:5" ht="15">
      <c r="A1342" s="55">
        <v>43995</v>
      </c>
      <c r="B1342" s="33"/>
      <c r="C1342" s="33"/>
      <c r="D1342" s="34">
        <v>7.30</v>
      </c>
      <c r="E1342" s="35">
        <v>8.24</v>
      </c>
    </row>
    <row r="1343" spans="1:5" ht="15">
      <c r="A1343" s="55">
        <v>43994</v>
      </c>
      <c r="B1343" s="33"/>
      <c r="C1343" s="33"/>
      <c r="D1343" s="34">
        <v>6.99</v>
      </c>
      <c r="E1343" s="35">
        <v>7.89</v>
      </c>
    </row>
    <row r="1344" spans="1:5" ht="15">
      <c r="A1344" s="55">
        <v>43993</v>
      </c>
      <c r="B1344" s="33"/>
      <c r="C1344" s="33"/>
      <c r="D1344" s="34">
        <v>7.14</v>
      </c>
      <c r="E1344" s="35">
        <v>8.06</v>
      </c>
    </row>
    <row r="1345" spans="1:5" ht="15">
      <c r="A1345" s="55">
        <v>43992</v>
      </c>
      <c r="B1345" s="33"/>
      <c r="C1345" s="33"/>
      <c r="D1345" s="34">
        <v>6.95</v>
      </c>
      <c r="E1345" s="35">
        <v>7.83</v>
      </c>
    </row>
    <row r="1346" spans="1:5" ht="15">
      <c r="A1346" s="55">
        <v>43991</v>
      </c>
      <c r="B1346" s="33"/>
      <c r="C1346" s="33"/>
      <c r="D1346" s="34">
        <v>7.20</v>
      </c>
      <c r="E1346" s="35">
        <v>8.1199999999999992</v>
      </c>
    </row>
    <row r="1347" spans="1:5" ht="15">
      <c r="A1347" s="55">
        <v>43990</v>
      </c>
      <c r="B1347" s="33"/>
      <c r="C1347" s="33"/>
      <c r="D1347" s="34">
        <v>7.04</v>
      </c>
      <c r="E1347" s="35">
        <v>7.94</v>
      </c>
    </row>
    <row r="1348" spans="1:5" ht="15">
      <c r="A1348" s="55">
        <v>43989</v>
      </c>
      <c r="B1348" s="33"/>
      <c r="C1348" s="33"/>
      <c r="D1348" s="34">
        <v>7.03</v>
      </c>
      <c r="E1348" s="35">
        <v>7.93</v>
      </c>
    </row>
    <row r="1349" spans="1:5" ht="15">
      <c r="A1349" s="55">
        <v>43988</v>
      </c>
      <c r="B1349" s="33"/>
      <c r="C1349" s="33"/>
      <c r="D1349" s="34">
        <v>7.03</v>
      </c>
      <c r="E1349" s="35">
        <v>7.93</v>
      </c>
    </row>
    <row r="1350" spans="1:5" ht="15">
      <c r="A1350" s="55">
        <v>43987</v>
      </c>
      <c r="B1350" s="33"/>
      <c r="C1350" s="33"/>
      <c r="D1350" s="34">
        <v>6.87</v>
      </c>
      <c r="E1350" s="35">
        <v>7.75</v>
      </c>
    </row>
    <row r="1351" spans="1:5" ht="15">
      <c r="A1351" s="55">
        <v>43986</v>
      </c>
      <c r="B1351" s="33"/>
      <c r="C1351" s="33"/>
      <c r="D1351" s="34">
        <v>6.96</v>
      </c>
      <c r="E1351" s="35">
        <v>7.84</v>
      </c>
    </row>
    <row r="1352" spans="1:5" ht="15">
      <c r="A1352" s="55">
        <v>43985</v>
      </c>
      <c r="B1352" s="33"/>
      <c r="C1352" s="33"/>
      <c r="D1352" s="34">
        <v>6.19</v>
      </c>
      <c r="E1352" s="35">
        <v>6.99</v>
      </c>
    </row>
    <row r="1353" spans="1:5" ht="15">
      <c r="A1353" s="55">
        <v>43984</v>
      </c>
      <c r="B1353" s="33"/>
      <c r="C1353" s="33"/>
      <c r="D1353" s="34">
        <v>6.01</v>
      </c>
      <c r="E1353" s="35">
        <v>6.77</v>
      </c>
    </row>
    <row r="1354" spans="1:5" ht="15">
      <c r="A1354" s="55">
        <v>43983</v>
      </c>
      <c r="B1354" s="33"/>
      <c r="C1354" s="33"/>
      <c r="D1354" s="34">
        <v>6.02</v>
      </c>
      <c r="E1354" s="35">
        <v>6.78</v>
      </c>
    </row>
    <row r="1355" spans="1:5" ht="15">
      <c r="A1355" s="55">
        <v>43982</v>
      </c>
      <c r="B1355" s="33"/>
      <c r="C1355" s="33"/>
      <c r="D1355" s="34">
        <v>6.07</v>
      </c>
      <c r="E1355" s="35">
        <v>7.20</v>
      </c>
    </row>
    <row r="1356" spans="1:5" ht="15">
      <c r="A1356" s="55">
        <v>43981</v>
      </c>
      <c r="B1356" s="33"/>
      <c r="C1356" s="33"/>
      <c r="D1356" s="34">
        <v>6</v>
      </c>
      <c r="E1356" s="35">
        <v>6.76</v>
      </c>
    </row>
    <row r="1357" spans="1:5" ht="15">
      <c r="A1357" s="55">
        <v>43980</v>
      </c>
      <c r="B1357" s="33"/>
      <c r="C1357" s="33"/>
      <c r="D1357" s="34">
        <v>6.14</v>
      </c>
      <c r="E1357" s="35">
        <v>7</v>
      </c>
    </row>
    <row r="1358" spans="1:5" ht="15">
      <c r="A1358" s="55">
        <v>43979</v>
      </c>
      <c r="B1358" s="33"/>
      <c r="C1358" s="33"/>
      <c r="D1358" s="34">
        <v>6.04</v>
      </c>
      <c r="E1358" s="35">
        <v>6.82</v>
      </c>
    </row>
    <row r="1359" spans="1:5" ht="15">
      <c r="A1359" s="55">
        <v>43978</v>
      </c>
      <c r="B1359" s="33"/>
      <c r="C1359" s="33"/>
      <c r="D1359" s="34">
        <v>6.33</v>
      </c>
      <c r="E1359" s="35">
        <v>7.13</v>
      </c>
    </row>
    <row r="1360" spans="1:5" ht="15">
      <c r="A1360" s="55">
        <v>43977</v>
      </c>
      <c r="B1360" s="33"/>
      <c r="C1360" s="33"/>
      <c r="D1360" s="34">
        <v>6.20</v>
      </c>
      <c r="E1360" s="35">
        <v>7</v>
      </c>
    </row>
    <row r="1361" spans="1:5" ht="15">
      <c r="A1361" s="55">
        <v>43976</v>
      </c>
      <c r="B1361" s="33"/>
      <c r="C1361" s="33"/>
      <c r="D1361" s="34">
        <v>5.34</v>
      </c>
      <c r="E1361" s="35">
        <v>6.02</v>
      </c>
    </row>
    <row r="1362" spans="1:5" ht="15">
      <c r="A1362" s="55">
        <v>43975</v>
      </c>
      <c r="B1362" s="33"/>
      <c r="C1362" s="33"/>
      <c r="D1362" s="34">
        <v>5.30</v>
      </c>
      <c r="E1362" s="35">
        <v>5.98</v>
      </c>
    </row>
    <row r="1363" spans="1:5" ht="15">
      <c r="A1363" s="55">
        <v>43974</v>
      </c>
      <c r="B1363" s="33"/>
      <c r="C1363" s="33"/>
      <c r="D1363" s="34">
        <v>5.29</v>
      </c>
      <c r="E1363" s="35">
        <v>5.97</v>
      </c>
    </row>
    <row r="1364" spans="1:5" ht="15">
      <c r="A1364" s="55">
        <v>43973</v>
      </c>
      <c r="B1364" s="33"/>
      <c r="C1364" s="33"/>
      <c r="D1364" s="34">
        <v>5.93</v>
      </c>
      <c r="E1364" s="35">
        <v>6.69</v>
      </c>
    </row>
    <row r="1365" spans="1:5" ht="15">
      <c r="A1365" s="55">
        <v>43972</v>
      </c>
      <c r="B1365" s="33"/>
      <c r="C1365" s="33"/>
      <c r="D1365" s="34">
        <v>6.08</v>
      </c>
      <c r="E1365" s="35">
        <v>6.86</v>
      </c>
    </row>
    <row r="1366" spans="1:5" ht="15">
      <c r="A1366" s="55">
        <v>43971</v>
      </c>
      <c r="B1366" s="33"/>
      <c r="C1366" s="33"/>
      <c r="D1366" s="34">
        <v>6.12</v>
      </c>
      <c r="E1366" s="35">
        <v>6.90</v>
      </c>
    </row>
    <row r="1367" spans="1:5" ht="15">
      <c r="A1367" s="55">
        <v>43970</v>
      </c>
      <c r="B1367" s="33"/>
      <c r="C1367" s="33"/>
      <c r="D1367" s="34">
        <v>6.64</v>
      </c>
      <c r="E1367" s="35">
        <v>7.48</v>
      </c>
    </row>
    <row r="1368" spans="1:5" ht="15">
      <c r="A1368" s="55">
        <v>43969</v>
      </c>
      <c r="B1368" s="33"/>
      <c r="C1368" s="33"/>
      <c r="D1368" s="34">
        <v>6.67</v>
      </c>
      <c r="E1368" s="35">
        <v>7.53</v>
      </c>
    </row>
    <row r="1369" spans="1:5" ht="15">
      <c r="A1369" s="55">
        <v>43968</v>
      </c>
      <c r="B1369" s="33"/>
      <c r="C1369" s="33"/>
      <c r="D1369" s="34">
        <v>6.66</v>
      </c>
      <c r="E1369" s="35">
        <v>7.52</v>
      </c>
    </row>
    <row r="1370" spans="1:5" ht="15">
      <c r="A1370" s="55">
        <v>43967</v>
      </c>
      <c r="B1370" s="33"/>
      <c r="C1370" s="33"/>
      <c r="D1370" s="34">
        <v>6.66</v>
      </c>
      <c r="E1370" s="35">
        <v>7.50</v>
      </c>
    </row>
    <row r="1371" spans="1:5" ht="15">
      <c r="A1371" s="55">
        <v>43966</v>
      </c>
      <c r="B1371" s="33"/>
      <c r="C1371" s="33"/>
      <c r="D1371" s="34">
        <v>6.71</v>
      </c>
      <c r="E1371" s="35">
        <v>7.57</v>
      </c>
    </row>
    <row r="1372" spans="1:5" ht="15">
      <c r="A1372" s="55">
        <v>43965</v>
      </c>
      <c r="B1372" s="33"/>
      <c r="C1372" s="33"/>
      <c r="D1372" s="34">
        <v>6.67</v>
      </c>
      <c r="E1372" s="35">
        <v>7.53</v>
      </c>
    </row>
    <row r="1373" spans="1:5" ht="15">
      <c r="A1373" s="55">
        <v>43964</v>
      </c>
      <c r="B1373" s="33"/>
      <c r="C1373" s="33"/>
      <c r="D1373" s="34">
        <v>6.97</v>
      </c>
      <c r="E1373" s="35">
        <v>7.87</v>
      </c>
    </row>
    <row r="1374" spans="1:5" ht="15">
      <c r="A1374" s="55">
        <v>43963</v>
      </c>
      <c r="B1374" s="33"/>
      <c r="C1374" s="33"/>
      <c r="D1374" s="34">
        <v>7.13</v>
      </c>
      <c r="E1374" s="35">
        <v>8.0299999999999994</v>
      </c>
    </row>
    <row r="1375" spans="1:5" ht="15">
      <c r="A1375" s="55">
        <v>43962</v>
      </c>
      <c r="B1375" s="33"/>
      <c r="C1375" s="33"/>
      <c r="D1375" s="34">
        <v>7.23</v>
      </c>
      <c r="E1375" s="35">
        <v>8.15</v>
      </c>
    </row>
    <row r="1376" spans="1:5" ht="15">
      <c r="A1376" s="55">
        <v>43961</v>
      </c>
      <c r="B1376" s="33"/>
      <c r="C1376" s="33"/>
      <c r="D1376" s="34">
        <v>7.21</v>
      </c>
      <c r="E1376" s="35">
        <v>8.1300000000000008</v>
      </c>
    </row>
    <row r="1377" spans="1:5" ht="15">
      <c r="A1377" s="55">
        <v>43960</v>
      </c>
      <c r="B1377" s="33"/>
      <c r="C1377" s="33"/>
      <c r="D1377" s="34">
        <v>7.21</v>
      </c>
      <c r="E1377" s="35">
        <v>8.1300000000000008</v>
      </c>
    </row>
    <row r="1378" spans="1:5" ht="15">
      <c r="A1378" s="55">
        <v>43959</v>
      </c>
      <c r="B1378" s="33"/>
      <c r="C1378" s="33"/>
      <c r="D1378" s="34">
        <v>7.26</v>
      </c>
      <c r="E1378" s="35">
        <v>8.18</v>
      </c>
    </row>
    <row r="1379" spans="1:5" ht="15">
      <c r="A1379" s="55">
        <v>43958</v>
      </c>
      <c r="B1379" s="33"/>
      <c r="C1379" s="33"/>
      <c r="D1379" s="34">
        <v>7.11</v>
      </c>
      <c r="E1379" s="35">
        <v>8.01</v>
      </c>
    </row>
    <row r="1380" spans="1:5" ht="15">
      <c r="A1380" s="55">
        <v>43957</v>
      </c>
      <c r="B1380" s="33"/>
      <c r="C1380" s="33"/>
      <c r="D1380" s="34">
        <v>7.11</v>
      </c>
      <c r="E1380" s="35">
        <v>8.01</v>
      </c>
    </row>
    <row r="1381" spans="1:5" ht="15">
      <c r="A1381" s="55">
        <v>43956</v>
      </c>
      <c r="B1381" s="33"/>
      <c r="C1381" s="33"/>
      <c r="D1381" s="34">
        <v>7.16</v>
      </c>
      <c r="E1381" s="35">
        <v>8.08</v>
      </c>
    </row>
    <row r="1382" spans="1:5" ht="15">
      <c r="A1382" s="55">
        <v>43955</v>
      </c>
      <c r="B1382" s="33"/>
      <c r="C1382" s="33"/>
      <c r="D1382" s="34">
        <v>7.37</v>
      </c>
      <c r="E1382" s="35">
        <v>8.31</v>
      </c>
    </row>
    <row r="1383" spans="1:5" ht="15">
      <c r="A1383" s="55">
        <v>43954</v>
      </c>
      <c r="B1383" s="33"/>
      <c r="C1383" s="33"/>
      <c r="D1383" s="34">
        <v>7.29</v>
      </c>
      <c r="E1383" s="35">
        <v>8.2200000000000006</v>
      </c>
    </row>
    <row r="1384" spans="1:5" ht="15">
      <c r="A1384" s="55">
        <v>43953</v>
      </c>
      <c r="B1384" s="33"/>
      <c r="C1384" s="33"/>
      <c r="D1384" s="34">
        <v>7.29</v>
      </c>
      <c r="E1384" s="35">
        <v>8.2200000000000006</v>
      </c>
    </row>
    <row r="1385" spans="1:5" ht="15">
      <c r="A1385" s="55">
        <v>43952</v>
      </c>
      <c r="B1385" s="33"/>
      <c r="C1385" s="33"/>
      <c r="D1385" s="34">
        <v>7</v>
      </c>
      <c r="E1385" s="35">
        <v>8.1999999999999993</v>
      </c>
    </row>
    <row r="1386" spans="1:5" ht="15">
      <c r="A1386" s="55">
        <v>43951</v>
      </c>
      <c r="B1386" s="33"/>
      <c r="C1386" s="33"/>
      <c r="D1386" s="34">
        <v>7.61</v>
      </c>
      <c r="E1386" s="35">
        <v>8.59</v>
      </c>
    </row>
    <row r="1387" spans="1:5" ht="15">
      <c r="A1387" s="55">
        <v>43950</v>
      </c>
      <c r="B1387" s="33"/>
      <c r="C1387" s="33"/>
      <c r="D1387" s="34">
        <v>7.60</v>
      </c>
      <c r="E1387" s="35">
        <v>8.58</v>
      </c>
    </row>
    <row r="1388" spans="1:5" ht="15">
      <c r="A1388" s="55">
        <v>43949</v>
      </c>
      <c r="B1388" s="33"/>
      <c r="C1388" s="33"/>
      <c r="D1388" s="34">
        <v>7.61</v>
      </c>
      <c r="E1388" s="35">
        <v>8.59</v>
      </c>
    </row>
    <row r="1389" spans="1:5" ht="15">
      <c r="A1389" s="55">
        <v>43948</v>
      </c>
      <c r="B1389" s="33"/>
      <c r="C1389" s="33"/>
      <c r="D1389" s="34">
        <v>7.72</v>
      </c>
      <c r="E1389" s="35">
        <v>8.7100000000000009</v>
      </c>
    </row>
    <row r="1390" spans="1:5" ht="15">
      <c r="A1390" s="55">
        <v>43947</v>
      </c>
      <c r="B1390" s="33"/>
      <c r="C1390" s="33"/>
      <c r="D1390" s="34">
        <v>7.59</v>
      </c>
      <c r="E1390" s="35">
        <v>8.56</v>
      </c>
    </row>
    <row r="1391" spans="1:5" ht="15">
      <c r="A1391" s="55">
        <v>43946</v>
      </c>
      <c r="B1391" s="33"/>
      <c r="C1391" s="33"/>
      <c r="D1391" s="34">
        <v>7.59</v>
      </c>
      <c r="E1391" s="35">
        <v>8.56</v>
      </c>
    </row>
    <row r="1392" spans="1:5" ht="15">
      <c r="A1392" s="55">
        <v>43945</v>
      </c>
      <c r="B1392" s="33"/>
      <c r="C1392" s="33"/>
      <c r="D1392" s="34">
        <v>7.90</v>
      </c>
      <c r="E1392" s="35">
        <v>8.91</v>
      </c>
    </row>
    <row r="1393" spans="1:5" ht="15">
      <c r="A1393" s="55">
        <v>43944</v>
      </c>
      <c r="B1393" s="33"/>
      <c r="C1393" s="33"/>
      <c r="D1393" s="34">
        <v>7.98</v>
      </c>
      <c r="E1393" s="35">
        <v>9</v>
      </c>
    </row>
    <row r="1394" spans="1:5" ht="15">
      <c r="A1394" s="55">
        <v>43943</v>
      </c>
      <c r="B1394" s="33"/>
      <c r="C1394" s="33"/>
      <c r="D1394" s="34">
        <v>7.97</v>
      </c>
      <c r="E1394" s="35">
        <v>8.99</v>
      </c>
    </row>
    <row r="1395" spans="1:5" ht="15">
      <c r="A1395" s="55">
        <v>43942</v>
      </c>
      <c r="B1395" s="33"/>
      <c r="C1395" s="33"/>
      <c r="D1395" s="34">
        <v>8.10</v>
      </c>
      <c r="E1395" s="35">
        <v>9.14</v>
      </c>
    </row>
    <row r="1396" spans="1:5" ht="15">
      <c r="A1396" s="55">
        <v>43941</v>
      </c>
      <c r="B1396" s="33"/>
      <c r="C1396" s="33"/>
      <c r="D1396" s="34">
        <v>8.1999999999999993</v>
      </c>
      <c r="E1396" s="35">
        <v>9.24</v>
      </c>
    </row>
    <row r="1397" spans="1:5" ht="15">
      <c r="A1397" s="55">
        <v>43940</v>
      </c>
      <c r="B1397" s="33"/>
      <c r="C1397" s="33"/>
      <c r="D1397" s="34">
        <v>8.1199999999999992</v>
      </c>
      <c r="E1397" s="35">
        <v>9.16</v>
      </c>
    </row>
    <row r="1398" spans="1:5" ht="15">
      <c r="A1398" s="55">
        <v>43939</v>
      </c>
      <c r="B1398" s="33"/>
      <c r="C1398" s="33"/>
      <c r="D1398" s="34">
        <v>8.1199999999999992</v>
      </c>
      <c r="E1398" s="35">
        <v>9.16</v>
      </c>
    </row>
    <row r="1399" spans="1:5" ht="15">
      <c r="A1399" s="55">
        <v>43938</v>
      </c>
      <c r="B1399" s="33"/>
      <c r="C1399" s="33"/>
      <c r="D1399" s="34">
        <v>8.15</v>
      </c>
      <c r="E1399" s="35">
        <v>9.19</v>
      </c>
    </row>
    <row r="1400" spans="1:5" ht="15">
      <c r="A1400" s="55">
        <v>43937</v>
      </c>
      <c r="B1400" s="33"/>
      <c r="C1400" s="33"/>
      <c r="D1400" s="34">
        <v>8.2899999999999991</v>
      </c>
      <c r="E1400" s="35">
        <v>9.35</v>
      </c>
    </row>
    <row r="1401" spans="1:5" ht="15">
      <c r="A1401" s="55">
        <v>43936</v>
      </c>
      <c r="B1401" s="33"/>
      <c r="C1401" s="33"/>
      <c r="D1401" s="34">
        <v>8.52</v>
      </c>
      <c r="E1401" s="35">
        <v>9.60</v>
      </c>
    </row>
    <row r="1402" spans="1:5" ht="15">
      <c r="A1402" s="55">
        <v>43935</v>
      </c>
      <c r="B1402" s="33"/>
      <c r="C1402" s="33"/>
      <c r="D1402" s="34">
        <v>8.51</v>
      </c>
      <c r="E1402" s="35">
        <v>9.59</v>
      </c>
    </row>
    <row r="1403" spans="1:5" ht="15">
      <c r="A1403" s="55">
        <v>43934</v>
      </c>
      <c r="B1403" s="33"/>
      <c r="C1403" s="33"/>
      <c r="D1403" s="34">
        <v>8.26</v>
      </c>
      <c r="E1403" s="35">
        <v>9.31</v>
      </c>
    </row>
    <row r="1404" spans="1:5" ht="15">
      <c r="A1404" s="55">
        <v>43933</v>
      </c>
      <c r="B1404" s="33"/>
      <c r="C1404" s="33"/>
      <c r="D1404" s="34">
        <v>8.26</v>
      </c>
      <c r="E1404" s="35">
        <v>9.32</v>
      </c>
    </row>
    <row r="1405" spans="1:5" ht="15">
      <c r="A1405" s="55">
        <v>43932</v>
      </c>
      <c r="B1405" s="33"/>
      <c r="C1405" s="33"/>
      <c r="D1405" s="34">
        <v>8.26</v>
      </c>
      <c r="E1405" s="35">
        <v>9.32</v>
      </c>
    </row>
    <row r="1406" spans="1:5" ht="15">
      <c r="A1406" s="55">
        <v>43931</v>
      </c>
      <c r="B1406" s="33"/>
      <c r="C1406" s="33"/>
      <c r="D1406" s="34">
        <v>8</v>
      </c>
      <c r="E1406" s="35">
        <v>9.1999999999999993</v>
      </c>
    </row>
    <row r="1407" spans="1:5" ht="15">
      <c r="A1407" s="55">
        <v>43930</v>
      </c>
      <c r="B1407" s="33"/>
      <c r="C1407" s="33"/>
      <c r="D1407" s="34">
        <v>8.4600000000000009</v>
      </c>
      <c r="E1407" s="35">
        <v>9.5399999999999991</v>
      </c>
    </row>
    <row r="1408" spans="1:5" ht="15">
      <c r="A1408" s="55">
        <v>43929</v>
      </c>
      <c r="B1408" s="33"/>
      <c r="C1408" s="33"/>
      <c r="D1408" s="34">
        <v>8.33</v>
      </c>
      <c r="E1408" s="35">
        <v>9.39</v>
      </c>
    </row>
    <row r="1409" spans="1:5" ht="15">
      <c r="A1409" s="55">
        <v>43928</v>
      </c>
      <c r="B1409" s="33"/>
      <c r="C1409" s="33"/>
      <c r="D1409" s="34">
        <v>8.18</v>
      </c>
      <c r="E1409" s="35">
        <v>9.2200000000000006</v>
      </c>
    </row>
    <row r="1410" spans="1:5" ht="15">
      <c r="A1410" s="55">
        <v>43927</v>
      </c>
      <c r="B1410" s="33"/>
      <c r="C1410" s="33"/>
      <c r="D1410" s="34">
        <v>8</v>
      </c>
      <c r="E1410" s="35">
        <v>9.17</v>
      </c>
    </row>
    <row r="1411" spans="1:5" ht="15">
      <c r="A1411" s="55">
        <v>43926</v>
      </c>
      <c r="B1411" s="33"/>
      <c r="C1411" s="33"/>
      <c r="D1411" s="34">
        <v>8.07</v>
      </c>
      <c r="E1411" s="35">
        <v>9.11</v>
      </c>
    </row>
    <row r="1412" spans="1:5" ht="15">
      <c r="A1412" s="55">
        <v>43925</v>
      </c>
      <c r="B1412" s="33"/>
      <c r="C1412" s="33"/>
      <c r="D1412" s="34">
        <v>8.0299999999999994</v>
      </c>
      <c r="E1412" s="35">
        <v>9.0500000000000007</v>
      </c>
    </row>
    <row r="1413" spans="1:5" ht="15">
      <c r="A1413" s="55">
        <v>43924</v>
      </c>
      <c r="B1413" s="33"/>
      <c r="C1413" s="33"/>
      <c r="D1413" s="34">
        <v>8.39</v>
      </c>
      <c r="E1413" s="35">
        <v>9.4700000000000006</v>
      </c>
    </row>
    <row r="1414" spans="1:5" ht="15">
      <c r="A1414" s="55">
        <v>43923</v>
      </c>
      <c r="B1414" s="33"/>
      <c r="C1414" s="33"/>
      <c r="D1414" s="34">
        <v>8.23</v>
      </c>
      <c r="E1414" s="35">
        <v>9.2899999999999991</v>
      </c>
    </row>
    <row r="1415" spans="1:5" ht="15">
      <c r="A1415" s="55">
        <v>43922</v>
      </c>
      <c r="B1415" s="33"/>
      <c r="C1415" s="33"/>
      <c r="D1415" s="34">
        <v>8.11</v>
      </c>
      <c r="E1415" s="35">
        <v>9.15</v>
      </c>
    </row>
    <row r="1416" spans="1:5" ht="15">
      <c r="A1416" s="55">
        <v>43921</v>
      </c>
      <c r="B1416" s="33"/>
      <c r="C1416" s="33"/>
      <c r="D1416" s="34">
        <v>7.94</v>
      </c>
      <c r="E1416" s="35">
        <v>8.9600000000000009</v>
      </c>
    </row>
    <row r="1417" spans="1:5" ht="15">
      <c r="A1417" s="55">
        <v>43920</v>
      </c>
      <c r="B1417" s="33"/>
      <c r="C1417" s="33"/>
      <c r="D1417" s="34">
        <v>7.94</v>
      </c>
      <c r="E1417" s="35">
        <v>8.9600000000000009</v>
      </c>
    </row>
    <row r="1418" spans="1:5" ht="15">
      <c r="A1418" s="55">
        <v>43919</v>
      </c>
      <c r="B1418" s="33"/>
      <c r="C1418" s="33"/>
      <c r="D1418" s="34">
        <v>7.86</v>
      </c>
      <c r="E1418" s="35">
        <v>8.86</v>
      </c>
    </row>
    <row r="1419" spans="1:5" ht="15">
      <c r="A1419" s="55">
        <v>43918</v>
      </c>
      <c r="B1419" s="33"/>
      <c r="C1419" s="33"/>
      <c r="D1419" s="34">
        <v>7.86</v>
      </c>
      <c r="E1419" s="35">
        <v>8.86</v>
      </c>
    </row>
    <row r="1420" spans="1:5" ht="15">
      <c r="A1420" s="55">
        <v>43917</v>
      </c>
      <c r="B1420" s="33"/>
      <c r="C1420" s="33"/>
      <c r="D1420" s="34">
        <v>7.90</v>
      </c>
      <c r="E1420" s="35">
        <v>9.34</v>
      </c>
    </row>
    <row r="1421" spans="1:5" ht="15">
      <c r="A1421" s="55">
        <v>43916</v>
      </c>
      <c r="B1421" s="33"/>
      <c r="C1421" s="33"/>
      <c r="D1421" s="34">
        <v>8.5399999999999991</v>
      </c>
      <c r="E1421" s="35">
        <v>9.6199999999999992</v>
      </c>
    </row>
    <row r="1422" spans="1:5" ht="15">
      <c r="A1422" s="55">
        <v>43915</v>
      </c>
      <c r="B1422" s="33"/>
      <c r="C1422" s="33"/>
      <c r="D1422" s="34">
        <v>8.82</v>
      </c>
      <c r="E1422" s="35">
        <v>9.94</v>
      </c>
    </row>
    <row r="1423" spans="1:5" ht="15">
      <c r="A1423" s="55">
        <v>43914</v>
      </c>
      <c r="B1423" s="33"/>
      <c r="C1423" s="33"/>
      <c r="D1423" s="34">
        <v>8.82</v>
      </c>
      <c r="E1423" s="35">
        <v>9.94</v>
      </c>
    </row>
    <row r="1424" spans="1:5" ht="15">
      <c r="A1424" s="55">
        <v>43913</v>
      </c>
      <c r="B1424" s="33"/>
      <c r="C1424" s="33"/>
      <c r="D1424" s="34">
        <v>9.2100000000000009</v>
      </c>
      <c r="E1424" s="35">
        <v>10.50</v>
      </c>
    </row>
    <row r="1425" spans="1:5" ht="15">
      <c r="A1425" s="55">
        <v>43912</v>
      </c>
      <c r="B1425" s="33"/>
      <c r="C1425" s="33"/>
      <c r="D1425" s="34">
        <v>8.92</v>
      </c>
      <c r="E1425" s="35">
        <v>10.06</v>
      </c>
    </row>
    <row r="1426" spans="1:5" ht="15">
      <c r="A1426" s="55">
        <v>43911</v>
      </c>
      <c r="B1426" s="33"/>
      <c r="C1426" s="33"/>
      <c r="D1426" s="34">
        <v>8.93</v>
      </c>
      <c r="E1426" s="35">
        <v>10.07</v>
      </c>
    </row>
    <row r="1427" spans="1:5" ht="15">
      <c r="A1427" s="55">
        <v>43910</v>
      </c>
      <c r="B1427" s="33"/>
      <c r="C1427" s="33"/>
      <c r="D1427" s="34">
        <v>8.85</v>
      </c>
      <c r="E1427" s="35">
        <v>9.9700000000000006</v>
      </c>
    </row>
    <row r="1428" spans="1:5" ht="15">
      <c r="A1428" s="55">
        <v>43909</v>
      </c>
      <c r="B1428" s="33"/>
      <c r="C1428" s="33"/>
      <c r="D1428" s="34">
        <v>8.74</v>
      </c>
      <c r="E1428" s="35">
        <v>9.86</v>
      </c>
    </row>
    <row r="1429" spans="1:5" ht="15">
      <c r="A1429" s="55">
        <v>43908</v>
      </c>
      <c r="B1429" s="33"/>
      <c r="C1429" s="33"/>
      <c r="D1429" s="34">
        <v>8.60</v>
      </c>
      <c r="E1429" s="35">
        <v>9.83</v>
      </c>
    </row>
    <row r="1430" spans="1:5" ht="15">
      <c r="A1430" s="55">
        <v>43907</v>
      </c>
      <c r="B1430" s="33"/>
      <c r="C1430" s="33"/>
      <c r="D1430" s="34">
        <v>8.99</v>
      </c>
      <c r="E1430" s="35">
        <v>10.130000000000001</v>
      </c>
    </row>
    <row r="1431" spans="1:5" ht="15">
      <c r="A1431" s="55">
        <v>43906</v>
      </c>
      <c r="B1431" s="33"/>
      <c r="C1431" s="33"/>
      <c r="D1431" s="34">
        <v>9.64</v>
      </c>
      <c r="E1431" s="35">
        <v>10.88</v>
      </c>
    </row>
    <row r="1432" spans="1:5" ht="15">
      <c r="A1432" s="55">
        <v>43905</v>
      </c>
      <c r="B1432" s="33"/>
      <c r="C1432" s="33"/>
      <c r="D1432" s="34">
        <v>9.66</v>
      </c>
      <c r="E1432" s="35">
        <v>10.90</v>
      </c>
    </row>
    <row r="1433" spans="1:5" ht="15">
      <c r="A1433" s="55">
        <v>43904</v>
      </c>
      <c r="B1433" s="33"/>
      <c r="C1433" s="33"/>
      <c r="D1433" s="34">
        <v>9</v>
      </c>
      <c r="E1433" s="35">
        <v>10.76</v>
      </c>
    </row>
    <row r="1434" spans="1:5" ht="15">
      <c r="A1434" s="55">
        <v>43903</v>
      </c>
      <c r="B1434" s="33"/>
      <c r="C1434" s="33"/>
      <c r="D1434" s="34">
        <v>9.01</v>
      </c>
      <c r="E1434" s="35">
        <v>10.55</v>
      </c>
    </row>
    <row r="1435" spans="1:5" ht="15">
      <c r="A1435" s="55">
        <v>43902</v>
      </c>
      <c r="B1435" s="33"/>
      <c r="C1435" s="33"/>
      <c r="D1435" s="34">
        <v>9.61</v>
      </c>
      <c r="E1435" s="35">
        <v>10.83</v>
      </c>
    </row>
    <row r="1436" spans="1:5" ht="15">
      <c r="A1436" s="55">
        <v>43901</v>
      </c>
      <c r="B1436" s="33"/>
      <c r="C1436" s="33"/>
      <c r="D1436" s="34">
        <v>9.58</v>
      </c>
      <c r="E1436" s="35">
        <v>11</v>
      </c>
    </row>
    <row r="1437" spans="1:5" ht="15">
      <c r="A1437" s="55">
        <v>43900</v>
      </c>
      <c r="B1437" s="33"/>
      <c r="C1437" s="33"/>
      <c r="D1437" s="34">
        <v>9.50</v>
      </c>
      <c r="E1437" s="35">
        <v>11</v>
      </c>
    </row>
    <row r="1438" spans="1:5" ht="15">
      <c r="A1438" s="55">
        <v>43899</v>
      </c>
      <c r="B1438" s="33"/>
      <c r="C1438" s="33"/>
      <c r="D1438" s="34">
        <v>9.84</v>
      </c>
      <c r="E1438" s="35">
        <v>11.10</v>
      </c>
    </row>
    <row r="1439" spans="1:5" ht="15">
      <c r="A1439" s="55">
        <v>43898</v>
      </c>
      <c r="B1439" s="33"/>
      <c r="C1439" s="33"/>
      <c r="D1439" s="34">
        <v>9.6999999999999993</v>
      </c>
      <c r="E1439" s="35">
        <v>10.94</v>
      </c>
    </row>
    <row r="1440" spans="1:5" ht="15">
      <c r="A1440" s="55">
        <v>43897</v>
      </c>
      <c r="B1440" s="33"/>
      <c r="C1440" s="33"/>
      <c r="D1440" s="34">
        <v>9.7100000000000009</v>
      </c>
      <c r="E1440" s="35">
        <v>10.95</v>
      </c>
    </row>
    <row r="1441" spans="1:5" ht="15">
      <c r="A1441" s="55">
        <v>43896</v>
      </c>
      <c r="B1441" s="33"/>
      <c r="C1441" s="33"/>
      <c r="D1441" s="34">
        <v>9.98</v>
      </c>
      <c r="E1441" s="35">
        <v>11.26</v>
      </c>
    </row>
    <row r="1442" spans="1:5" ht="15">
      <c r="A1442" s="55">
        <v>43895</v>
      </c>
      <c r="B1442" s="33"/>
      <c r="C1442" s="33"/>
      <c r="D1442" s="34">
        <v>10.15</v>
      </c>
      <c r="E1442" s="35">
        <v>11.45</v>
      </c>
    </row>
    <row r="1443" spans="1:5" ht="15">
      <c r="A1443" s="55">
        <v>43894</v>
      </c>
      <c r="B1443" s="33"/>
      <c r="C1443" s="33"/>
      <c r="D1443" s="34">
        <v>10.210000000000001</v>
      </c>
      <c r="E1443" s="35">
        <v>11.51</v>
      </c>
    </row>
    <row r="1444" spans="1:5" ht="15">
      <c r="A1444" s="55">
        <v>43893</v>
      </c>
      <c r="B1444" s="33"/>
      <c r="C1444" s="33"/>
      <c r="D1444" s="34">
        <v>10.210000000000001</v>
      </c>
      <c r="E1444" s="35">
        <v>11.51</v>
      </c>
    </row>
    <row r="1445" spans="1:5" ht="15">
      <c r="A1445" s="55">
        <v>43892</v>
      </c>
      <c r="B1445" s="33"/>
      <c r="C1445" s="33"/>
      <c r="D1445" s="34">
        <v>9.9600000000000009</v>
      </c>
      <c r="E1445" s="35">
        <v>11.24</v>
      </c>
    </row>
    <row r="1446" spans="1:5" ht="15">
      <c r="A1446" s="55">
        <v>43891</v>
      </c>
      <c r="B1446" s="33"/>
      <c r="C1446" s="33"/>
      <c r="D1446" s="34">
        <v>9.91</v>
      </c>
      <c r="E1446" s="35">
        <v>11.17</v>
      </c>
    </row>
    <row r="1447" spans="1:5" ht="15">
      <c r="A1447" s="55">
        <v>43890</v>
      </c>
      <c r="B1447" s="33"/>
      <c r="C1447" s="33"/>
      <c r="D1447" s="34">
        <v>10.18</v>
      </c>
      <c r="E1447" s="35">
        <v>11.48</v>
      </c>
    </row>
    <row r="1448" spans="1:5" ht="15">
      <c r="A1448" s="55">
        <v>43889</v>
      </c>
      <c r="B1448" s="33"/>
      <c r="C1448" s="33"/>
      <c r="D1448" s="34">
        <v>10.26</v>
      </c>
      <c r="E1448" s="35">
        <v>11.56</v>
      </c>
    </row>
    <row r="1449" spans="1:5" ht="15">
      <c r="A1449" s="55">
        <v>43888</v>
      </c>
      <c r="B1449" s="33"/>
      <c r="C1449" s="33"/>
      <c r="D1449" s="34">
        <v>10.30</v>
      </c>
      <c r="E1449" s="35">
        <v>11.62</v>
      </c>
    </row>
    <row r="1450" spans="1:5" ht="15">
      <c r="A1450" s="55">
        <v>43887</v>
      </c>
      <c r="B1450" s="33"/>
      <c r="C1450" s="33"/>
      <c r="D1450" s="34">
        <v>10.24</v>
      </c>
      <c r="E1450" s="35">
        <v>11.54</v>
      </c>
    </row>
    <row r="1451" spans="1:5" ht="15">
      <c r="A1451" s="55">
        <v>43886</v>
      </c>
      <c r="B1451" s="33"/>
      <c r="C1451" s="33"/>
      <c r="D1451" s="34">
        <v>10.48</v>
      </c>
      <c r="E1451" s="35">
        <v>11.82</v>
      </c>
    </row>
    <row r="1452" spans="1:5" ht="15">
      <c r="A1452" s="55">
        <v>43885</v>
      </c>
      <c r="B1452" s="33"/>
      <c r="C1452" s="33"/>
      <c r="D1452" s="34">
        <v>10.75</v>
      </c>
      <c r="E1452" s="35">
        <v>12.13</v>
      </c>
    </row>
    <row r="1453" spans="1:5" ht="15">
      <c r="A1453" s="55">
        <v>43884</v>
      </c>
      <c r="B1453" s="33"/>
      <c r="C1453" s="33"/>
      <c r="D1453" s="34">
        <v>10.78</v>
      </c>
      <c r="E1453" s="35">
        <v>12.16</v>
      </c>
    </row>
    <row r="1454" spans="1:5" ht="15">
      <c r="A1454" s="55">
        <v>43883</v>
      </c>
      <c r="B1454" s="33"/>
      <c r="C1454" s="33"/>
      <c r="D1454" s="34">
        <v>10.79</v>
      </c>
      <c r="E1454" s="35">
        <v>12.17</v>
      </c>
    </row>
    <row r="1455" spans="1:5" ht="15">
      <c r="A1455" s="55">
        <v>43882</v>
      </c>
      <c r="B1455" s="33"/>
      <c r="C1455" s="33"/>
      <c r="D1455" s="34">
        <v>11.51</v>
      </c>
      <c r="E1455" s="35">
        <v>14.94</v>
      </c>
    </row>
    <row r="1456" spans="1:5" ht="15">
      <c r="A1456" s="55">
        <v>43881</v>
      </c>
      <c r="B1456" s="33"/>
      <c r="C1456" s="33"/>
      <c r="D1456" s="34">
        <v>11.04</v>
      </c>
      <c r="E1456" s="35">
        <v>12.44</v>
      </c>
    </row>
    <row r="1457" spans="1:5" ht="15">
      <c r="A1457" s="55">
        <v>43880</v>
      </c>
      <c r="B1457" s="33"/>
      <c r="C1457" s="33"/>
      <c r="D1457" s="34">
        <v>11.27</v>
      </c>
      <c r="E1457" s="35">
        <v>12.71</v>
      </c>
    </row>
    <row r="1458" spans="1:5" ht="15">
      <c r="A1458" s="55">
        <v>43879</v>
      </c>
      <c r="B1458" s="33"/>
      <c r="C1458" s="33"/>
      <c r="D1458" s="34">
        <v>10.58</v>
      </c>
      <c r="E1458" s="35">
        <v>11.94</v>
      </c>
    </row>
    <row r="1459" spans="1:5" ht="15">
      <c r="A1459" s="55">
        <v>43878</v>
      </c>
      <c r="B1459" s="33"/>
      <c r="C1459" s="33"/>
      <c r="D1459" s="34">
        <v>10.56</v>
      </c>
      <c r="E1459" s="35">
        <v>11.90</v>
      </c>
    </row>
    <row r="1460" spans="1:5" ht="15">
      <c r="A1460" s="55">
        <v>43877</v>
      </c>
      <c r="B1460" s="33"/>
      <c r="C1460" s="33"/>
      <c r="D1460" s="34">
        <v>10.52</v>
      </c>
      <c r="E1460" s="35">
        <v>11.86</v>
      </c>
    </row>
    <row r="1461" spans="1:5" ht="15">
      <c r="A1461" s="55">
        <v>43876</v>
      </c>
      <c r="B1461" s="33"/>
      <c r="C1461" s="33"/>
      <c r="D1461" s="34">
        <v>10.51</v>
      </c>
      <c r="E1461" s="35">
        <v>11.85</v>
      </c>
    </row>
    <row r="1462" spans="1:5" ht="15">
      <c r="A1462" s="55">
        <v>43875</v>
      </c>
      <c r="B1462" s="33"/>
      <c r="C1462" s="33"/>
      <c r="D1462" s="34">
        <v>10.220000000000001</v>
      </c>
      <c r="E1462" s="35">
        <v>11.52</v>
      </c>
    </row>
    <row r="1463" spans="1:5" ht="15">
      <c r="A1463" s="55">
        <v>43874</v>
      </c>
      <c r="B1463" s="33"/>
      <c r="C1463" s="33"/>
      <c r="D1463" s="34">
        <v>10.27</v>
      </c>
      <c r="E1463" s="35">
        <v>11.59</v>
      </c>
    </row>
    <row r="1464" spans="1:5" ht="15">
      <c r="A1464" s="55">
        <v>43873</v>
      </c>
      <c r="B1464" s="33"/>
      <c r="C1464" s="33"/>
      <c r="D1464" s="34">
        <v>10.34</v>
      </c>
      <c r="E1464" s="35">
        <v>11.66</v>
      </c>
    </row>
    <row r="1465" spans="1:5" ht="15">
      <c r="A1465" s="55">
        <v>43872</v>
      </c>
      <c r="B1465" s="33"/>
      <c r="C1465" s="33"/>
      <c r="D1465" s="34">
        <v>10.37</v>
      </c>
      <c r="E1465" s="35">
        <v>11.69</v>
      </c>
    </row>
    <row r="1466" spans="1:5" ht="15">
      <c r="A1466" s="55">
        <v>43871</v>
      </c>
      <c r="B1466" s="33"/>
      <c r="C1466" s="33"/>
      <c r="D1466" s="34">
        <v>10.60</v>
      </c>
      <c r="E1466" s="35">
        <v>11.96</v>
      </c>
    </row>
    <row r="1467" spans="1:5" ht="15">
      <c r="A1467" s="55">
        <v>43870</v>
      </c>
      <c r="B1467" s="33"/>
      <c r="C1467" s="33"/>
      <c r="D1467" s="34">
        <v>10.59</v>
      </c>
      <c r="E1467" s="35">
        <v>11.95</v>
      </c>
    </row>
    <row r="1468" spans="1:5" ht="15">
      <c r="A1468" s="55">
        <v>43869</v>
      </c>
      <c r="B1468" s="33"/>
      <c r="C1468" s="33"/>
      <c r="D1468" s="34">
        <v>10.61</v>
      </c>
      <c r="E1468" s="35">
        <v>11.97</v>
      </c>
    </row>
    <row r="1469" spans="1:5" ht="15">
      <c r="A1469" s="55">
        <v>43868</v>
      </c>
      <c r="B1469" s="33"/>
      <c r="C1469" s="33"/>
      <c r="D1469" s="34">
        <v>10.57</v>
      </c>
      <c r="E1469" s="35">
        <v>11.91</v>
      </c>
    </row>
    <row r="1470" spans="1:5" ht="15">
      <c r="A1470" s="55">
        <v>43867</v>
      </c>
      <c r="B1470" s="33"/>
      <c r="C1470" s="33"/>
      <c r="D1470" s="34">
        <v>10.83</v>
      </c>
      <c r="E1470" s="35">
        <v>12.21</v>
      </c>
    </row>
    <row r="1471" spans="1:5" ht="15">
      <c r="A1471" s="55">
        <v>43866</v>
      </c>
      <c r="B1471" s="33"/>
      <c r="C1471" s="33"/>
      <c r="D1471" s="34">
        <v>10.56</v>
      </c>
      <c r="E1471" s="35">
        <v>11.90</v>
      </c>
    </row>
    <row r="1472" spans="1:5" ht="15">
      <c r="A1472" s="55">
        <v>43865</v>
      </c>
      <c r="B1472" s="33"/>
      <c r="C1472" s="33"/>
      <c r="D1472" s="34">
        <v>10.66</v>
      </c>
      <c r="E1472" s="35">
        <v>12.02</v>
      </c>
    </row>
    <row r="1473" spans="1:5" ht="15">
      <c r="A1473" s="55">
        <v>43864</v>
      </c>
      <c r="B1473" s="33"/>
      <c r="C1473" s="33"/>
      <c r="D1473" s="34">
        <v>9.8000000000000007</v>
      </c>
      <c r="E1473" s="35">
        <v>11.78</v>
      </c>
    </row>
    <row r="1474" spans="1:5" ht="15">
      <c r="A1474" s="55">
        <v>43863</v>
      </c>
      <c r="B1474" s="33"/>
      <c r="C1474" s="33"/>
      <c r="D1474" s="34">
        <v>10.58</v>
      </c>
      <c r="E1474" s="35">
        <v>11.93</v>
      </c>
    </row>
    <row r="1475" spans="1:5" ht="15">
      <c r="A1475" s="55">
        <v>43862</v>
      </c>
      <c r="B1475" s="33"/>
      <c r="C1475" s="33"/>
      <c r="D1475" s="34">
        <v>10</v>
      </c>
      <c r="E1475" s="35">
        <v>11.81</v>
      </c>
    </row>
    <row r="1476" spans="1:5" ht="15">
      <c r="A1476" s="55">
        <v>43861</v>
      </c>
      <c r="B1476" s="33"/>
      <c r="C1476" s="33"/>
      <c r="D1476" s="34">
        <v>10.80</v>
      </c>
      <c r="E1476" s="35">
        <v>12.18</v>
      </c>
    </row>
    <row r="1477" spans="1:5" ht="15">
      <c r="A1477" s="55">
        <v>43860</v>
      </c>
      <c r="B1477" s="33"/>
      <c r="C1477" s="33"/>
      <c r="D1477" s="34">
        <v>11.02</v>
      </c>
      <c r="E1477" s="35">
        <v>12.42</v>
      </c>
    </row>
    <row r="1478" spans="1:5" ht="15">
      <c r="A1478" s="55">
        <v>43859</v>
      </c>
      <c r="B1478" s="33"/>
      <c r="C1478" s="33"/>
      <c r="D1478" s="34">
        <v>11.50</v>
      </c>
      <c r="E1478" s="35">
        <v>12.96</v>
      </c>
    </row>
    <row r="1479" spans="1:5" ht="15">
      <c r="A1479" s="55">
        <v>43858</v>
      </c>
      <c r="B1479" s="33"/>
      <c r="C1479" s="33"/>
      <c r="D1479" s="34">
        <v>11.20</v>
      </c>
      <c r="E1479" s="35">
        <v>12.62</v>
      </c>
    </row>
    <row r="1480" spans="1:5" ht="15">
      <c r="A1480" s="55">
        <v>43857</v>
      </c>
      <c r="B1480" s="33"/>
      <c r="C1480" s="33"/>
      <c r="D1480" s="34">
        <v>11.18</v>
      </c>
      <c r="E1480" s="35">
        <v>12.60</v>
      </c>
    </row>
    <row r="1481" spans="1:5" ht="15">
      <c r="A1481" s="55">
        <v>43856</v>
      </c>
      <c r="B1481" s="33"/>
      <c r="C1481" s="33"/>
      <c r="D1481" s="34">
        <v>11.16</v>
      </c>
      <c r="E1481" s="35">
        <v>12.58</v>
      </c>
    </row>
    <row r="1482" spans="1:5" ht="15">
      <c r="A1482" s="55">
        <v>43855</v>
      </c>
      <c r="B1482" s="33"/>
      <c r="C1482" s="33"/>
      <c r="D1482" s="34">
        <v>11.16</v>
      </c>
      <c r="E1482" s="35">
        <v>12.58</v>
      </c>
    </row>
    <row r="1483" spans="1:5" ht="15">
      <c r="A1483" s="55">
        <v>43854</v>
      </c>
      <c r="B1483" s="33"/>
      <c r="C1483" s="33"/>
      <c r="D1483" s="34">
        <v>11.14</v>
      </c>
      <c r="E1483" s="35">
        <v>12.56</v>
      </c>
    </row>
    <row r="1484" spans="1:5" ht="15">
      <c r="A1484" s="55">
        <v>43853</v>
      </c>
      <c r="B1484" s="33"/>
      <c r="C1484" s="33"/>
      <c r="D1484" s="34">
        <v>11.29</v>
      </c>
      <c r="E1484" s="35">
        <v>12.73</v>
      </c>
    </row>
    <row r="1485" spans="1:5" ht="15">
      <c r="A1485" s="55">
        <v>43852</v>
      </c>
      <c r="B1485" s="33"/>
      <c r="C1485" s="33"/>
      <c r="D1485" s="34">
        <v>11.22</v>
      </c>
      <c r="E1485" s="35">
        <v>12.66</v>
      </c>
    </row>
    <row r="1486" spans="1:5" ht="15">
      <c r="A1486" s="55">
        <v>43851</v>
      </c>
      <c r="B1486" s="33"/>
      <c r="C1486" s="33"/>
      <c r="D1486" s="34">
        <v>11.20</v>
      </c>
      <c r="E1486" s="35">
        <v>12.64</v>
      </c>
    </row>
    <row r="1487" spans="1:5" ht="15">
      <c r="A1487" s="55">
        <v>43850</v>
      </c>
      <c r="B1487" s="33"/>
      <c r="C1487" s="33"/>
      <c r="D1487" s="34">
        <v>11.89</v>
      </c>
      <c r="E1487" s="35">
        <v>13.41</v>
      </c>
    </row>
    <row r="1488" spans="1:5" ht="15">
      <c r="A1488" s="55">
        <v>43849</v>
      </c>
      <c r="B1488" s="33"/>
      <c r="C1488" s="33"/>
      <c r="D1488" s="34">
        <v>11.84</v>
      </c>
      <c r="E1488" s="35">
        <v>13.36</v>
      </c>
    </row>
    <row r="1489" spans="1:5" ht="15">
      <c r="A1489" s="55">
        <v>43848</v>
      </c>
      <c r="B1489" s="33"/>
      <c r="C1489" s="33"/>
      <c r="D1489" s="34">
        <v>12.04</v>
      </c>
      <c r="E1489" s="35">
        <v>18.90</v>
      </c>
    </row>
    <row r="1490" spans="1:5" ht="15">
      <c r="A1490" s="55">
        <v>43847</v>
      </c>
      <c r="B1490" s="33"/>
      <c r="C1490" s="33"/>
      <c r="D1490" s="34">
        <v>12.19</v>
      </c>
      <c r="E1490" s="35">
        <v>14</v>
      </c>
    </row>
    <row r="1491" spans="1:5" ht="15">
      <c r="A1491" s="55">
        <v>43846</v>
      </c>
      <c r="B1491" s="33"/>
      <c r="C1491" s="33"/>
      <c r="D1491" s="34">
        <v>12.05</v>
      </c>
      <c r="E1491" s="35">
        <v>13.59</v>
      </c>
    </row>
    <row r="1492" spans="1:5" ht="15">
      <c r="A1492" s="55">
        <v>43845</v>
      </c>
      <c r="B1492" s="33"/>
      <c r="C1492" s="33"/>
      <c r="D1492" s="34">
        <v>12.63</v>
      </c>
      <c r="E1492" s="35">
        <v>14.25</v>
      </c>
    </row>
    <row r="1493" spans="1:5" ht="15">
      <c r="A1493" s="55">
        <v>43844</v>
      </c>
      <c r="B1493" s="33"/>
      <c r="C1493" s="33"/>
      <c r="D1493" s="34">
        <v>13.13</v>
      </c>
      <c r="E1493" s="35">
        <v>15.50</v>
      </c>
    </row>
    <row r="1494" spans="1:5" ht="15">
      <c r="A1494" s="55">
        <v>43843</v>
      </c>
      <c r="B1494" s="33"/>
      <c r="C1494" s="33"/>
      <c r="D1494" s="34">
        <v>12.71</v>
      </c>
      <c r="E1494" s="35">
        <v>14.33</v>
      </c>
    </row>
    <row r="1495" spans="1:5" ht="15">
      <c r="A1495" s="55">
        <v>43842</v>
      </c>
      <c r="B1495" s="33"/>
      <c r="C1495" s="33"/>
      <c r="D1495" s="34">
        <v>12.71</v>
      </c>
      <c r="E1495" s="35">
        <v>14.33</v>
      </c>
    </row>
    <row r="1496" spans="1:5" ht="15">
      <c r="A1496" s="55">
        <v>43841</v>
      </c>
      <c r="B1496" s="33"/>
      <c r="C1496" s="33"/>
      <c r="D1496" s="34">
        <v>12.71</v>
      </c>
      <c r="E1496" s="35">
        <v>14.33</v>
      </c>
    </row>
    <row r="1497" spans="1:5" ht="15">
      <c r="A1497" s="55">
        <v>43840</v>
      </c>
      <c r="B1497" s="33"/>
      <c r="C1497" s="33"/>
      <c r="D1497" s="34">
        <v>12.70</v>
      </c>
      <c r="E1497" s="35">
        <v>14.32</v>
      </c>
    </row>
    <row r="1498" spans="1:5" ht="15">
      <c r="A1498" s="55">
        <v>43839</v>
      </c>
      <c r="B1498" s="33"/>
      <c r="C1498" s="33"/>
      <c r="D1498" s="34">
        <v>12.63</v>
      </c>
      <c r="E1498" s="35">
        <v>14.25</v>
      </c>
    </row>
    <row r="1499" spans="1:5" ht="15">
      <c r="A1499" s="55">
        <v>43838</v>
      </c>
      <c r="B1499" s="33"/>
      <c r="C1499" s="33"/>
      <c r="D1499" s="34">
        <v>12.66</v>
      </c>
      <c r="E1499" s="35">
        <v>14.28</v>
      </c>
    </row>
    <row r="1500" spans="1:5" ht="15">
      <c r="A1500" s="55">
        <v>43837</v>
      </c>
      <c r="B1500" s="33"/>
      <c r="C1500" s="33"/>
      <c r="D1500" s="34">
        <v>12.99</v>
      </c>
      <c r="E1500" s="35">
        <v>14.65</v>
      </c>
    </row>
    <row r="1501" spans="1:5" ht="15">
      <c r="A1501" s="55">
        <v>43836</v>
      </c>
      <c r="B1501" s="33"/>
      <c r="C1501" s="33"/>
      <c r="D1501" s="34">
        <v>12.51</v>
      </c>
      <c r="E1501" s="35">
        <v>14.11</v>
      </c>
    </row>
    <row r="1502" spans="1:5" ht="15">
      <c r="A1502" s="55">
        <v>43835</v>
      </c>
      <c r="B1502" s="33"/>
      <c r="C1502" s="33"/>
      <c r="D1502" s="34">
        <v>12.46</v>
      </c>
      <c r="E1502" s="35">
        <v>14.05</v>
      </c>
    </row>
    <row r="1503" spans="1:5" ht="15">
      <c r="A1503" s="55">
        <v>43834</v>
      </c>
      <c r="B1503" s="33"/>
      <c r="C1503" s="33"/>
      <c r="D1503" s="34">
        <v>12.46</v>
      </c>
      <c r="E1503" s="35">
        <v>14.05</v>
      </c>
    </row>
    <row r="1504" spans="1:5" ht="15">
      <c r="A1504" s="55">
        <v>43833</v>
      </c>
      <c r="B1504" s="33"/>
      <c r="C1504" s="33"/>
      <c r="D1504" s="34">
        <v>12.22</v>
      </c>
      <c r="E1504" s="35">
        <v>13.78</v>
      </c>
    </row>
    <row r="1505" spans="1:5" ht="15">
      <c r="A1505" s="55">
        <v>43832</v>
      </c>
      <c r="B1505" s="33"/>
      <c r="C1505" s="33"/>
      <c r="D1505" s="34">
        <v>12.55</v>
      </c>
      <c r="E1505" s="35">
        <v>14.15</v>
      </c>
    </row>
    <row r="1506" spans="1:5" ht="15">
      <c r="A1506" s="55">
        <v>43831</v>
      </c>
      <c r="B1506" s="33"/>
      <c r="C1506" s="33"/>
      <c r="D1506" s="34">
        <v>12.68</v>
      </c>
      <c r="E1506" s="35">
        <v>14.30</v>
      </c>
    </row>
    <row r="1507" spans="1:5" ht="15">
      <c r="A1507" s="55">
        <v>43830</v>
      </c>
      <c r="B1507" s="33"/>
      <c r="C1507" s="33"/>
      <c r="D1507" s="34">
        <v>13.124792113936682</v>
      </c>
      <c r="E1507" s="35">
        <v>13.389676756070275</v>
      </c>
    </row>
    <row r="1508" spans="1:5" ht="15">
      <c r="A1508" s="55">
        <v>43829</v>
      </c>
      <c r="B1508" s="33"/>
      <c r="C1508" s="33"/>
      <c r="D1508" s="34">
        <v>12.563272958180884</v>
      </c>
      <c r="E1508" s="35">
        <v>15.000151189864233</v>
      </c>
    </row>
    <row r="1509" spans="1:5" ht="15">
      <c r="A1509" s="55">
        <v>43828</v>
      </c>
      <c r="B1509" s="33"/>
      <c r="C1509" s="33"/>
      <c r="D1509" s="34">
        <v>13.659281201825713</v>
      </c>
      <c r="E1509" s="35">
        <v>16.999969772995197</v>
      </c>
    </row>
    <row r="1510" spans="1:5" ht="15">
      <c r="A1510" s="55">
        <v>43827</v>
      </c>
      <c r="B1510" s="33"/>
      <c r="C1510" s="33"/>
      <c r="D1510" s="34">
        <v>13.092222591663392</v>
      </c>
      <c r="E1510" s="35">
        <v>16.999969772995197</v>
      </c>
    </row>
    <row r="1511" spans="1:5" ht="15">
      <c r="A1511" s="55">
        <v>43826</v>
      </c>
      <c r="B1511" s="33"/>
      <c r="C1511" s="33"/>
      <c r="D1511" s="34">
        <v>13.03992987334885</v>
      </c>
      <c r="E1511" s="35">
        <v>13.30350935525799</v>
      </c>
    </row>
    <row r="1512" spans="1:5" ht="15">
      <c r="A1512" s="55">
        <v>43825</v>
      </c>
      <c r="B1512" s="33"/>
      <c r="C1512" s="33"/>
      <c r="D1512" s="34">
        <v>12.81020463682254</v>
      </c>
      <c r="E1512" s="35">
        <v>13.0689477979627</v>
      </c>
    </row>
    <row r="1513" spans="1:5" ht="15">
      <c r="A1513" s="55">
        <v>43824</v>
      </c>
      <c r="B1513" s="33"/>
      <c r="C1513" s="33"/>
      <c r="D1513" s="34">
        <v>8.9997884109663584</v>
      </c>
      <c r="E1513" s="35">
        <v>12.987334884986247</v>
      </c>
    </row>
    <row r="1514" spans="1:5" ht="15">
      <c r="A1514" s="55">
        <v>43823</v>
      </c>
      <c r="B1514" s="33"/>
      <c r="C1514" s="33"/>
      <c r="D1514" s="34">
        <v>12.977057703352175</v>
      </c>
      <c r="E1514" s="35">
        <v>13.239428105069068</v>
      </c>
    </row>
    <row r="1515" spans="1:5" ht="15">
      <c r="A1515" s="55">
        <v>43822</v>
      </c>
      <c r="B1515" s="33"/>
      <c r="C1515" s="33"/>
      <c r="D1515" s="34">
        <v>13.345524891938458</v>
      </c>
      <c r="E1515" s="35">
        <v>13.615149774808815</v>
      </c>
    </row>
    <row r="1516" spans="1:5" ht="15">
      <c r="A1516" s="55">
        <v>43821</v>
      </c>
      <c r="B1516" s="33"/>
      <c r="C1516" s="33"/>
      <c r="D1516" s="34">
        <v>10.399878916300892</v>
      </c>
      <c r="E1516" s="35">
        <v>12.859694263659753</v>
      </c>
    </row>
    <row r="1517" spans="1:5" ht="15">
      <c r="A1517" s="55">
        <v>43820</v>
      </c>
      <c r="B1517" s="33"/>
      <c r="C1517" s="33"/>
      <c r="D1517" s="34">
        <v>10</v>
      </c>
      <c r="E1517" s="35">
        <v>13.164219766913877</v>
      </c>
    </row>
    <row r="1518" spans="1:5" ht="15">
      <c r="A1518" s="55">
        <v>43819</v>
      </c>
      <c r="B1518" s="33"/>
      <c r="C1518" s="33"/>
      <c r="D1518" s="34">
        <v>13.490540336007264</v>
      </c>
      <c r="E1518" s="35">
        <v>13.76297865899803</v>
      </c>
    </row>
    <row r="1519" spans="1:5" ht="15">
      <c r="A1519" s="55">
        <v>43818</v>
      </c>
      <c r="B1519" s="33"/>
      <c r="C1519" s="33"/>
      <c r="D1519" s="34">
        <v>13.331723950632187</v>
      </c>
      <c r="E1519" s="35">
        <v>13.600893207399137</v>
      </c>
    </row>
    <row r="1520" spans="1:5" ht="15">
      <c r="A1520" s="55">
        <v>43817</v>
      </c>
      <c r="B1520" s="33"/>
      <c r="C1520" s="33"/>
      <c r="D1520" s="34">
        <v>12.492363526387422</v>
      </c>
      <c r="E1520" s="35">
        <v>13.192499621956751</v>
      </c>
    </row>
    <row r="1521" spans="1:5" ht="15">
      <c r="A1521" s="55">
        <v>43816</v>
      </c>
      <c r="B1521" s="33"/>
      <c r="C1521" s="33"/>
      <c r="D1521" s="34">
        <v>12</v>
      </c>
      <c r="E1521" s="35">
        <v>13.288243304584658</v>
      </c>
    </row>
    <row r="1522" spans="1:5" ht="15">
      <c r="A1522" s="55">
        <v>43815</v>
      </c>
      <c r="B1522" s="33"/>
      <c r="C1522" s="33"/>
      <c r="D1522" s="34">
        <v>14.047293395337528</v>
      </c>
      <c r="E1522" s="35">
        <v>14.331175344214461</v>
      </c>
    </row>
    <row r="1523" spans="1:5" ht="15">
      <c r="A1523" s="55">
        <v>43814</v>
      </c>
      <c r="B1523" s="33"/>
      <c r="C1523" s="33"/>
      <c r="D1523" s="34">
        <v>12.399793199927011</v>
      </c>
      <c r="E1523" s="35">
        <v>13.872635484459584</v>
      </c>
    </row>
    <row r="1524" spans="1:5" ht="15">
      <c r="A1524" s="55">
        <v>43813</v>
      </c>
      <c r="B1524" s="33"/>
      <c r="C1524" s="33"/>
      <c r="D1524" s="34">
        <v>12.299738458731223</v>
      </c>
      <c r="E1524" s="35">
        <v>13.765890152667115</v>
      </c>
    </row>
    <row r="1525" spans="1:5" ht="15">
      <c r="A1525" s="55">
        <v>43812</v>
      </c>
      <c r="B1525" s="33"/>
      <c r="C1525" s="33"/>
      <c r="D1525" s="34">
        <v>14.6682075299556</v>
      </c>
      <c r="E1525" s="35">
        <v>14.964722340490239</v>
      </c>
    </row>
    <row r="1526" spans="1:5" ht="15">
      <c r="A1526" s="55">
        <v>43811</v>
      </c>
      <c r="B1526" s="33"/>
      <c r="C1526" s="33"/>
      <c r="D1526" s="34">
        <v>14.030525549217137</v>
      </c>
      <c r="E1526" s="35">
        <v>14.54939919893191</v>
      </c>
    </row>
    <row r="1527" spans="1:5" ht="15">
      <c r="A1527" s="55">
        <v>43810</v>
      </c>
      <c r="B1527" s="33"/>
      <c r="C1527" s="33"/>
      <c r="D1527" s="34">
        <v>14.018711396390941</v>
      </c>
      <c r="E1527" s="35">
        <v>14.302107302894514</v>
      </c>
    </row>
    <row r="1528" spans="1:5" ht="15">
      <c r="A1528" s="55">
        <v>43809</v>
      </c>
      <c r="B1528" s="33"/>
      <c r="C1528" s="33"/>
      <c r="D1528" s="34">
        <v>12.999819124562881</v>
      </c>
      <c r="E1528" s="35">
        <v>13.944591824430242</v>
      </c>
    </row>
    <row r="1529" spans="1:5" ht="15">
      <c r="A1529" s="55">
        <v>43808</v>
      </c>
      <c r="B1529" s="33"/>
      <c r="C1529" s="33"/>
      <c r="D1529" s="34">
        <v>14.887408434570283</v>
      </c>
      <c r="E1529" s="35">
        <v>15.188255508998282</v>
      </c>
    </row>
    <row r="1530" spans="1:5" ht="15">
      <c r="A1530" s="55">
        <v>43807</v>
      </c>
      <c r="B1530" s="33"/>
      <c r="C1530" s="33"/>
      <c r="D1530" s="34">
        <v>11.199709381527565</v>
      </c>
      <c r="E1530" s="35">
        <v>14.367450731087098</v>
      </c>
    </row>
    <row r="1531" spans="1:5" ht="15">
      <c r="A1531" s="55">
        <v>43806</v>
      </c>
      <c r="B1531" s="33"/>
      <c r="C1531" s="33"/>
      <c r="D1531" s="34">
        <v>11.899918263554627</v>
      </c>
      <c r="E1531" s="35">
        <v>15.448188175460903</v>
      </c>
    </row>
    <row r="1532" spans="1:5" ht="15">
      <c r="A1532" s="55">
        <v>43805</v>
      </c>
      <c r="B1532" s="33"/>
      <c r="C1532" s="33"/>
      <c r="D1532" s="34">
        <v>16.950625132443317</v>
      </c>
      <c r="E1532" s="35">
        <v>17.29301002028275</v>
      </c>
    </row>
    <row r="1533" spans="1:5" ht="15">
      <c r="A1533" s="55">
        <v>43804</v>
      </c>
      <c r="B1533" s="33"/>
      <c r="C1533" s="33"/>
      <c r="D1533" s="34">
        <v>15.299734106840708</v>
      </c>
      <c r="E1533" s="35">
        <v>17.731750060430265</v>
      </c>
    </row>
    <row r="1534" spans="1:5" ht="15">
      <c r="A1534" s="55">
        <v>43803</v>
      </c>
      <c r="B1534" s="33"/>
      <c r="C1534" s="33"/>
      <c r="D1534" s="34">
        <v>17.464916251697602</v>
      </c>
      <c r="E1534" s="35">
        <v>17.818017202354003</v>
      </c>
    </row>
    <row r="1535" spans="1:5" ht="15">
      <c r="A1535" s="55">
        <v>43802</v>
      </c>
      <c r="B1535" s="33"/>
      <c r="C1535" s="33"/>
      <c r="D1535" s="34">
        <v>17.076649914231545</v>
      </c>
      <c r="E1535" s="35">
        <v>18.312919437840442</v>
      </c>
    </row>
    <row r="1536" spans="1:5" ht="15">
      <c r="A1536" s="55">
        <v>43801</v>
      </c>
      <c r="B1536" s="33"/>
      <c r="C1536" s="33"/>
      <c r="D1536" s="34">
        <v>16.603286948176585</v>
      </c>
      <c r="E1536" s="35">
        <v>17.999940019193858</v>
      </c>
    </row>
    <row r="1537" spans="1:5" ht="15">
      <c r="A1537" s="55">
        <v>43800</v>
      </c>
      <c r="B1537" s="33"/>
      <c r="C1537" s="33"/>
      <c r="D1537" s="34">
        <v>15.997311024798327</v>
      </c>
      <c r="E1537" s="35">
        <v>16.32058559904392</v>
      </c>
    </row>
    <row r="1538" spans="1:5" ht="15">
      <c r="A1538" s="55">
        <v>43799</v>
      </c>
      <c r="B1538" s="33"/>
      <c r="C1538" s="33"/>
      <c r="D1538" s="34">
        <v>15.818046011353452</v>
      </c>
      <c r="E1538" s="35">
        <v>16.137735285330145</v>
      </c>
    </row>
    <row r="1539" spans="1:5" ht="15">
      <c r="A1539" s="55">
        <v>43798</v>
      </c>
      <c r="B1539" s="33"/>
      <c r="C1539" s="33"/>
      <c r="D1539" s="34">
        <v>15.643262623244697</v>
      </c>
      <c r="E1539" s="35">
        <v>15.959366596952494</v>
      </c>
    </row>
    <row r="1540" spans="1:5" ht="15">
      <c r="A1540" s="55">
        <v>43797</v>
      </c>
      <c r="B1540" s="33"/>
      <c r="C1540" s="33"/>
      <c r="D1540" s="34">
        <v>15.591161533663984</v>
      </c>
      <c r="E1540" s="35">
        <v>15.905972498589293</v>
      </c>
    </row>
    <row r="1541" spans="1:5" ht="15">
      <c r="A1541" s="55">
        <v>43796</v>
      </c>
      <c r="B1541" s="33"/>
      <c r="C1541" s="33"/>
      <c r="D1541" s="34">
        <v>15.803935577982195</v>
      </c>
      <c r="E1541" s="35">
        <v>16.123068679110474</v>
      </c>
    </row>
    <row r="1542" spans="1:5" ht="15">
      <c r="A1542" s="55">
        <v>43795</v>
      </c>
      <c r="B1542" s="33"/>
      <c r="C1542" s="33"/>
      <c r="D1542" s="34">
        <v>15.957503714710251</v>
      </c>
      <c r="E1542" s="35">
        <v>16.279643387815753</v>
      </c>
    </row>
    <row r="1543" spans="1:5" ht="15">
      <c r="A1543" s="55">
        <v>43794</v>
      </c>
      <c r="B1543" s="33"/>
      <c r="C1543" s="33"/>
      <c r="D1543" s="34">
        <v>15.940484718242599</v>
      </c>
      <c r="E1543" s="35">
        <v>17.799964183381089</v>
      </c>
    </row>
    <row r="1544" spans="1:5" ht="15">
      <c r="A1544" s="55">
        <v>43793</v>
      </c>
      <c r="B1544" s="33"/>
      <c r="C1544" s="33"/>
      <c r="D1544" s="34">
        <v>15.29698528532121</v>
      </c>
      <c r="E1544" s="35">
        <v>15.606232802966861</v>
      </c>
    </row>
    <row r="1545" spans="1:5" ht="15">
      <c r="A1545" s="55">
        <v>43792</v>
      </c>
      <c r="B1545" s="33"/>
      <c r="C1545" s="33"/>
      <c r="D1545" s="34">
        <v>15.265881086254337</v>
      </c>
      <c r="E1545" s="35">
        <v>15.574530446225625</v>
      </c>
    </row>
    <row r="1546" spans="1:5" ht="15">
      <c r="A1546" s="55">
        <v>43791</v>
      </c>
      <c r="B1546" s="33"/>
      <c r="C1546" s="33"/>
      <c r="D1546" s="34">
        <v>15.514714678789327</v>
      </c>
      <c r="E1546" s="35">
        <v>16.899748773776768</v>
      </c>
    </row>
    <row r="1547" spans="1:5" ht="15">
      <c r="A1547" s="55">
        <v>43790</v>
      </c>
      <c r="B1547" s="33"/>
      <c r="C1547" s="33"/>
      <c r="D1547" s="34">
        <v>15.101423220973782</v>
      </c>
      <c r="E1547" s="35">
        <v>15.406441947565542</v>
      </c>
    </row>
    <row r="1548" spans="1:5" ht="15">
      <c r="A1548" s="55">
        <v>43789</v>
      </c>
      <c r="B1548" s="33"/>
      <c r="C1548" s="33"/>
      <c r="D1548" s="34">
        <v>15.385146286571644</v>
      </c>
      <c r="E1548" s="35">
        <v>16.299774943735933</v>
      </c>
    </row>
    <row r="1549" spans="1:5" ht="15">
      <c r="A1549" s="55">
        <v>43788</v>
      </c>
      <c r="B1549" s="33"/>
      <c r="C1549" s="33"/>
      <c r="D1549" s="34">
        <v>15.066137171180316</v>
      </c>
      <c r="E1549" s="35">
        <v>15.370696605058075</v>
      </c>
    </row>
    <row r="1550" spans="1:5" ht="15">
      <c r="A1550" s="55">
        <v>43787</v>
      </c>
      <c r="B1550" s="33"/>
      <c r="C1550" s="33"/>
      <c r="D1550" s="34">
        <v>13.499821087786259</v>
      </c>
      <c r="E1550" s="35">
        <v>14.640684637404581</v>
      </c>
    </row>
    <row r="1551" spans="1:5" ht="15">
      <c r="A1551" s="55">
        <v>43786</v>
      </c>
      <c r="B1551" s="33"/>
      <c r="C1551" s="33"/>
      <c r="D1551" s="34">
        <v>14.614028271719313</v>
      </c>
      <c r="E1551" s="35">
        <v>14.909297390992499</v>
      </c>
    </row>
    <row r="1552" spans="1:5" ht="15">
      <c r="A1552" s="55">
        <v>43785</v>
      </c>
      <c r="B1552" s="33"/>
      <c r="C1552" s="33"/>
      <c r="D1552" s="34">
        <v>14.614028271719313</v>
      </c>
      <c r="E1552" s="35">
        <v>14.909297390992499</v>
      </c>
    </row>
    <row r="1553" spans="1:5" ht="15">
      <c r="A1553" s="55">
        <v>43784</v>
      </c>
      <c r="B1553" s="33"/>
      <c r="C1553" s="33"/>
      <c r="D1553" s="34">
        <v>15.054242252174173</v>
      </c>
      <c r="E1553" s="35">
        <v>15.99982068676967</v>
      </c>
    </row>
    <row r="1554" spans="1:5" ht="15">
      <c r="A1554" s="55">
        <v>43783</v>
      </c>
      <c r="B1554" s="33"/>
      <c r="C1554" s="33"/>
      <c r="D1554" s="34">
        <v>15.005093480345158</v>
      </c>
      <c r="E1554" s="35">
        <v>15.308305369127519</v>
      </c>
    </row>
    <row r="1555" spans="1:5" ht="15">
      <c r="A1555" s="55">
        <v>43782</v>
      </c>
      <c r="B1555" s="33"/>
      <c r="C1555" s="33"/>
      <c r="D1555" s="34">
        <v>14.617107030900133</v>
      </c>
      <c r="E1555" s="35">
        <v>14.91267353336319</v>
      </c>
    </row>
    <row r="1556" spans="1:5" ht="15">
      <c r="A1556" s="55">
        <v>43781</v>
      </c>
      <c r="B1556" s="33"/>
      <c r="C1556" s="33"/>
      <c r="D1556" s="34">
        <v>14.86410524742114</v>
      </c>
      <c r="E1556" s="35">
        <v>15.164299596352221</v>
      </c>
    </row>
    <row r="1557" spans="1:5" ht="15">
      <c r="A1557" s="55">
        <v>43780</v>
      </c>
      <c r="B1557" s="33"/>
      <c r="C1557" s="33"/>
      <c r="D1557" s="34">
        <v>14.249865406472455</v>
      </c>
      <c r="E1557" s="35">
        <v>15.329604594125742</v>
      </c>
    </row>
    <row r="1558" spans="1:5" ht="15">
      <c r="A1558" s="55">
        <v>43779</v>
      </c>
      <c r="B1558" s="33"/>
      <c r="C1558" s="33"/>
      <c r="D1558" s="34">
        <v>12.499925071182378</v>
      </c>
      <c r="E1558" s="35">
        <v>14.744193016634201</v>
      </c>
    </row>
    <row r="1559" spans="1:5" ht="15">
      <c r="A1559" s="55">
        <v>43778</v>
      </c>
      <c r="B1559" s="33"/>
      <c r="C1559" s="33"/>
      <c r="D1559" s="34">
        <v>11.199760227783608</v>
      </c>
      <c r="E1559" s="35">
        <v>14.080023977221641</v>
      </c>
    </row>
    <row r="1560" spans="1:5" ht="15">
      <c r="A1560" s="55">
        <v>43777</v>
      </c>
      <c r="B1560" s="33"/>
      <c r="C1560" s="33"/>
      <c r="D1560" s="34">
        <v>13.894500224786455</v>
      </c>
      <c r="E1560" s="35">
        <v>14.175033717967931</v>
      </c>
    </row>
    <row r="1561" spans="1:5" ht="15">
      <c r="A1561" s="55">
        <v>43776</v>
      </c>
      <c r="B1561" s="33"/>
      <c r="C1561" s="33"/>
      <c r="D1561" s="34">
        <v>13.859453933124849</v>
      </c>
      <c r="E1561" s="35">
        <v>14.13970411354342</v>
      </c>
    </row>
    <row r="1562" spans="1:5" ht="15">
      <c r="A1562" s="55">
        <v>43775</v>
      </c>
      <c r="B1562" s="33"/>
      <c r="C1562" s="33"/>
      <c r="D1562" s="34">
        <v>11.914559826223377</v>
      </c>
      <c r="E1562" s="35">
        <v>13.159657273879203</v>
      </c>
    </row>
    <row r="1563" spans="1:5" ht="15">
      <c r="A1563" s="55">
        <v>43774</v>
      </c>
      <c r="B1563" s="33"/>
      <c r="C1563" s="33"/>
      <c r="D1563" s="34">
        <v>12.552719538134305</v>
      </c>
      <c r="E1563" s="35">
        <v>12.806137951990275</v>
      </c>
    </row>
    <row r="1564" spans="1:5" ht="15">
      <c r="A1564" s="55">
        <v>43773</v>
      </c>
      <c r="B1564" s="33"/>
      <c r="C1564" s="33"/>
      <c r="D1564" s="34">
        <v>9.049971035702308</v>
      </c>
      <c r="E1564" s="35">
        <v>10.610079575596817</v>
      </c>
    </row>
    <row r="1565" spans="1:5" ht="15">
      <c r="A1565" s="55">
        <v>43772</v>
      </c>
      <c r="B1565" s="33"/>
      <c r="C1565" s="33"/>
      <c r="D1565" s="34">
        <v>8.4997877630222547</v>
      </c>
      <c r="E1565" s="35">
        <v>10.998726578133528</v>
      </c>
    </row>
    <row r="1566" spans="1:5" ht="15">
      <c r="A1566" s="55">
        <v>43771</v>
      </c>
      <c r="B1566" s="33"/>
      <c r="C1566" s="33"/>
      <c r="D1566" s="34">
        <v>10.746467770298951</v>
      </c>
      <c r="E1566" s="35">
        <v>10.963555878964286</v>
      </c>
    </row>
    <row r="1567" spans="1:5" ht="15">
      <c r="A1567" s="55">
        <v>43770</v>
      </c>
      <c r="B1567" s="33"/>
      <c r="C1567" s="33"/>
      <c r="D1567" s="34">
        <v>11.123643199320842</v>
      </c>
      <c r="E1567" s="35">
        <v>11.899824146504153</v>
      </c>
    </row>
    <row r="1568" spans="1:5" ht="15">
      <c r="A1568" s="55">
        <v>43769</v>
      </c>
      <c r="B1568" s="33"/>
      <c r="C1568" s="33"/>
      <c r="D1568" s="34">
        <v>13.37153598932751</v>
      </c>
      <c r="E1568" s="35">
        <v>13.641380146746711</v>
      </c>
    </row>
    <row r="1569" spans="1:5" ht="15">
      <c r="A1569" s="55">
        <v>43768</v>
      </c>
      <c r="B1569" s="33"/>
      <c r="C1569" s="33"/>
      <c r="D1569" s="34">
        <v>13.404281123036808</v>
      </c>
      <c r="E1569" s="35">
        <v>14.347522891274028</v>
      </c>
    </row>
    <row r="1570" spans="1:5" ht="15">
      <c r="A1570" s="55">
        <v>43767</v>
      </c>
      <c r="B1570" s="33"/>
      <c r="C1570" s="33"/>
      <c r="D1570" s="34">
        <v>13.775485363033292</v>
      </c>
      <c r="E1570" s="35">
        <v>16.203213438013513</v>
      </c>
    </row>
    <row r="1571" spans="1:5" ht="15">
      <c r="A1571" s="55">
        <v>43766</v>
      </c>
      <c r="B1571" s="33"/>
      <c r="C1571" s="33"/>
      <c r="D1571" s="34">
        <v>12.296692932550428</v>
      </c>
      <c r="E1571" s="35">
        <v>16.0497733426633</v>
      </c>
    </row>
    <row r="1572" spans="1:5" ht="15">
      <c r="A1572" s="55">
        <v>43765</v>
      </c>
      <c r="B1572" s="33"/>
      <c r="C1572" s="33"/>
      <c r="D1572" s="34">
        <v>10.689152233363718</v>
      </c>
      <c r="E1572" s="35">
        <v>10.904892130051655</v>
      </c>
    </row>
    <row r="1573" spans="1:5" ht="15">
      <c r="A1573" s="55">
        <v>43764</v>
      </c>
      <c r="B1573" s="33"/>
      <c r="C1573" s="33"/>
      <c r="D1573" s="34">
        <v>10.762078395624428</v>
      </c>
      <c r="E1573" s="35">
        <v>12.499848070495288</v>
      </c>
    </row>
    <row r="1574" spans="1:5" ht="15">
      <c r="A1574" s="55">
        <v>43763</v>
      </c>
      <c r="B1574" s="33"/>
      <c r="C1574" s="33"/>
      <c r="D1574" s="34">
        <v>10.965056213916743</v>
      </c>
      <c r="E1574" s="35">
        <v>11.186569431783653</v>
      </c>
    </row>
    <row r="1575" spans="1:5" ht="15">
      <c r="A1575" s="55">
        <v>43762</v>
      </c>
      <c r="B1575" s="33"/>
      <c r="C1575" s="33"/>
      <c r="D1575" s="34">
        <v>8.4999392687963073</v>
      </c>
      <c r="E1575" s="35">
        <v>10.622798493866149</v>
      </c>
    </row>
    <row r="1576" spans="1:5" ht="15">
      <c r="A1576" s="55">
        <v>43761</v>
      </c>
      <c r="B1576" s="33"/>
      <c r="C1576" s="33"/>
      <c r="D1576" s="34">
        <v>9.1998546291529131</v>
      </c>
      <c r="E1576" s="35">
        <v>10.85526515036797</v>
      </c>
    </row>
    <row r="1577" spans="1:5" ht="15">
      <c r="A1577" s="55">
        <v>43760</v>
      </c>
      <c r="B1577" s="33"/>
      <c r="C1577" s="33"/>
      <c r="D1577" s="34">
        <v>11.184469547836095</v>
      </c>
      <c r="E1577" s="35">
        <v>11.410400072685423</v>
      </c>
    </row>
    <row r="1578" spans="1:5" ht="15">
      <c r="A1578" s="55">
        <v>43759</v>
      </c>
      <c r="B1578" s="33"/>
      <c r="C1578" s="33"/>
      <c r="D1578" s="34">
        <v>9.499984866370049</v>
      </c>
      <c r="E1578" s="35">
        <v>11.322981930445838</v>
      </c>
    </row>
    <row r="1579" spans="1:5" ht="15">
      <c r="A1579" s="55">
        <v>43758</v>
      </c>
      <c r="B1579" s="33"/>
      <c r="C1579" s="33"/>
      <c r="D1579" s="34">
        <v>8.4997733796646031</v>
      </c>
      <c r="E1579" s="35">
        <v>10.635141260009066</v>
      </c>
    </row>
    <row r="1580" spans="1:5" ht="15">
      <c r="A1580" s="55">
        <v>43757</v>
      </c>
      <c r="B1580" s="33"/>
      <c r="C1580" s="33"/>
      <c r="D1580" s="34">
        <v>10.64662335700257</v>
      </c>
      <c r="E1580" s="35">
        <v>10.861761595407161</v>
      </c>
    </row>
    <row r="1581" spans="1:5" ht="15">
      <c r="A1581" s="55">
        <v>43756</v>
      </c>
      <c r="B1581" s="33"/>
      <c r="C1581" s="33"/>
      <c r="D1581" s="34">
        <v>11.59993956791056</v>
      </c>
      <c r="E1581" s="35">
        <v>11.83441607493579</v>
      </c>
    </row>
    <row r="1582" spans="1:5" ht="15">
      <c r="A1582" s="55">
        <v>43755</v>
      </c>
      <c r="B1582" s="33"/>
      <c r="C1582" s="33"/>
      <c r="D1582" s="34">
        <v>11.656347679730704</v>
      </c>
      <c r="E1582" s="35">
        <v>11.891981245491705</v>
      </c>
    </row>
    <row r="1583" spans="1:5" ht="15">
      <c r="A1583" s="55">
        <v>43754</v>
      </c>
      <c r="B1583" s="33"/>
      <c r="C1583" s="33"/>
      <c r="D1583" s="34">
        <v>12.207589151482349</v>
      </c>
      <c r="E1583" s="35">
        <v>12.454146370798004</v>
      </c>
    </row>
    <row r="1584" spans="1:5" ht="15">
      <c r="A1584" s="55">
        <v>43753</v>
      </c>
      <c r="B1584" s="33"/>
      <c r="C1584" s="33"/>
      <c r="D1584" s="34">
        <v>9.9798296053225766</v>
      </c>
      <c r="E1584" s="35">
        <v>11.528735286148658</v>
      </c>
    </row>
    <row r="1585" spans="1:5" ht="15">
      <c r="A1585" s="55">
        <v>43752</v>
      </c>
      <c r="B1585" s="33"/>
      <c r="C1585" s="33"/>
      <c r="D1585" s="34">
        <v>8</v>
      </c>
      <c r="E1585" s="35">
        <v>11.73996983408748</v>
      </c>
    </row>
    <row r="1586" spans="1:5" ht="15">
      <c r="A1586" s="55">
        <v>43751</v>
      </c>
      <c r="B1586" s="33"/>
      <c r="C1586" s="33"/>
      <c r="D1586" s="34">
        <v>10.499894537017505</v>
      </c>
      <c r="E1586" s="35">
        <v>12.325006779763159</v>
      </c>
    </row>
    <row r="1587" spans="1:5" ht="15">
      <c r="A1587" s="55">
        <v>43750</v>
      </c>
      <c r="B1587" s="33"/>
      <c r="C1587" s="33"/>
      <c r="D1587" s="34">
        <v>10.499894537017505</v>
      </c>
      <c r="E1587" s="35">
        <v>12.769457920269986</v>
      </c>
    </row>
    <row r="1588" spans="1:5" ht="15">
      <c r="A1588" s="55">
        <v>43749</v>
      </c>
      <c r="B1588" s="33"/>
      <c r="C1588" s="33"/>
      <c r="D1588" s="34">
        <v>10.849730316087623</v>
      </c>
      <c r="E1588" s="35">
        <v>13.150932594088047</v>
      </c>
    </row>
    <row r="1589" spans="1:5" ht="15">
      <c r="A1589" s="55">
        <v>43748</v>
      </c>
      <c r="B1589" s="33"/>
      <c r="C1589" s="33"/>
      <c r="D1589" s="34">
        <v>12.649941552018703</v>
      </c>
      <c r="E1589" s="35">
        <v>13.168480052753051</v>
      </c>
    </row>
    <row r="1590" spans="1:5" ht="15">
      <c r="A1590" s="55">
        <v>43747</v>
      </c>
      <c r="B1590" s="33"/>
      <c r="C1590" s="33"/>
      <c r="D1590" s="34">
        <v>13.119765494137352</v>
      </c>
      <c r="E1590" s="35">
        <v>13.384781048097631</v>
      </c>
    </row>
    <row r="1591" spans="1:5" ht="15">
      <c r="A1591" s="55">
        <v>43746</v>
      </c>
      <c r="B1591" s="33"/>
      <c r="C1591" s="33"/>
      <c r="D1591" s="34">
        <v>13.224647444534268</v>
      </c>
      <c r="E1591" s="35">
        <v>15.499865265427109</v>
      </c>
    </row>
    <row r="1592" spans="1:5" ht="15">
      <c r="A1592" s="55">
        <v>43745</v>
      </c>
      <c r="B1592" s="33"/>
      <c r="C1592" s="33"/>
      <c r="D1592" s="34">
        <v>13.184506830806185</v>
      </c>
      <c r="E1592" s="35">
        <v>13.874793574538359</v>
      </c>
    </row>
    <row r="1593" spans="1:5" ht="15">
      <c r="A1593" s="55">
        <v>43744</v>
      </c>
      <c r="B1593" s="33"/>
      <c r="C1593" s="33"/>
      <c r="D1593" s="34">
        <v>13.188750187998195</v>
      </c>
      <c r="E1593" s="35">
        <v>13.899834561588209</v>
      </c>
    </row>
    <row r="1594" spans="1:5" ht="15">
      <c r="A1594" s="55">
        <v>43743</v>
      </c>
      <c r="B1594" s="33"/>
      <c r="C1594" s="33"/>
      <c r="D1594" s="34">
        <v>13.153556925853511</v>
      </c>
      <c r="E1594" s="35">
        <v>13.499774402165741</v>
      </c>
    </row>
    <row r="1595" spans="1:5" ht="15">
      <c r="A1595" s="55">
        <v>43742</v>
      </c>
      <c r="B1595" s="33"/>
      <c r="C1595" s="33"/>
      <c r="D1595" s="34">
        <v>12.068882538727628</v>
      </c>
      <c r="E1595" s="35">
        <v>14.319747330425628</v>
      </c>
    </row>
    <row r="1596" spans="1:5" ht="15">
      <c r="A1596" s="55">
        <v>43741</v>
      </c>
      <c r="B1596" s="33"/>
      <c r="C1596" s="33"/>
      <c r="D1596" s="34">
        <v>10.679227169086763</v>
      </c>
      <c r="E1596" s="35">
        <v>10.895235809432378</v>
      </c>
    </row>
    <row r="1597" spans="1:5" ht="15">
      <c r="A1597" s="55">
        <v>43740</v>
      </c>
      <c r="B1597" s="33"/>
      <c r="C1597" s="33"/>
      <c r="D1597" s="34">
        <v>9.9982079388309781</v>
      </c>
      <c r="E1597" s="35">
        <v>10.20011349720737</v>
      </c>
    </row>
    <row r="1598" spans="1:5" ht="15">
      <c r="A1598" s="55">
        <v>43739</v>
      </c>
      <c r="B1598" s="33"/>
      <c r="C1598" s="33"/>
      <c r="D1598" s="34">
        <v>7.9998207724706525</v>
      </c>
      <c r="E1598" s="35">
        <v>11.018311079248441</v>
      </c>
    </row>
    <row r="1599" spans="1:5" ht="15">
      <c r="A1599" s="55">
        <v>43738</v>
      </c>
      <c r="B1599" s="33"/>
      <c r="C1599" s="33"/>
      <c r="D1599" s="34">
        <v>12.355595398177202</v>
      </c>
      <c r="E1599" s="35">
        <v>12.605408635888242</v>
      </c>
    </row>
    <row r="1600" spans="1:5" ht="15">
      <c r="A1600" s="55">
        <v>43737</v>
      </c>
      <c r="B1600" s="33"/>
      <c r="C1600" s="33"/>
      <c r="D1600" s="34">
        <v>12.128147134099162</v>
      </c>
      <c r="E1600" s="35">
        <v>12.373370632700436</v>
      </c>
    </row>
    <row r="1601" spans="1:5" ht="15">
      <c r="A1601" s="55">
        <v>43736</v>
      </c>
      <c r="B1601" s="33"/>
      <c r="C1601" s="33"/>
      <c r="D1601" s="34">
        <v>12.123980715433605</v>
      </c>
      <c r="E1601" s="35">
        <v>12.36920421403488</v>
      </c>
    </row>
    <row r="1602" spans="1:5" ht="15">
      <c r="A1602" s="55">
        <v>43735</v>
      </c>
      <c r="B1602" s="33"/>
      <c r="C1602" s="33"/>
      <c r="D1602" s="34">
        <v>11.199928575680019</v>
      </c>
      <c r="E1602" s="35">
        <v>12.602226057972743</v>
      </c>
    </row>
    <row r="1603" spans="1:5" ht="15">
      <c r="A1603" s="55">
        <v>43734</v>
      </c>
      <c r="B1603" s="33"/>
      <c r="C1603" s="33"/>
      <c r="D1603" s="34">
        <v>11.000149499177754</v>
      </c>
      <c r="E1603" s="35">
        <v>12.599790701151145</v>
      </c>
    </row>
    <row r="1604" spans="1:5" ht="15">
      <c r="A1604" s="55">
        <v>43733</v>
      </c>
      <c r="B1604" s="33"/>
      <c r="C1604" s="33"/>
      <c r="D1604" s="34">
        <v>12.501569647502018</v>
      </c>
      <c r="E1604" s="35">
        <v>13.549795198373545</v>
      </c>
    </row>
    <row r="1605" spans="1:5" ht="15">
      <c r="A1605" s="55">
        <v>43732</v>
      </c>
      <c r="B1605" s="33"/>
      <c r="C1605" s="33"/>
      <c r="D1605" s="34">
        <v>12.013779116585642</v>
      </c>
      <c r="E1605" s="35">
        <v>12.256255778579735</v>
      </c>
    </row>
    <row r="1606" spans="1:5" ht="15">
      <c r="A1606" s="55">
        <v>43731</v>
      </c>
      <c r="B1606" s="33"/>
      <c r="C1606" s="33"/>
      <c r="D1606" s="34">
        <v>11.722995163312833</v>
      </c>
      <c r="E1606" s="35">
        <v>11.960052546724786</v>
      </c>
    </row>
    <row r="1607" spans="1:5" ht="15">
      <c r="A1607" s="55">
        <v>43730</v>
      </c>
      <c r="B1607" s="33"/>
      <c r="C1607" s="33"/>
      <c r="D1607" s="34">
        <v>12.068872180451127</v>
      </c>
      <c r="E1607" s="35">
        <v>13.49984962406015</v>
      </c>
    </row>
    <row r="1608" spans="1:5" ht="15">
      <c r="A1608" s="55">
        <v>43729</v>
      </c>
      <c r="B1608" s="33"/>
      <c r="C1608" s="33"/>
      <c r="D1608" s="34">
        <v>11.915187969924814</v>
      </c>
      <c r="E1608" s="35">
        <v>13.49984962406015</v>
      </c>
    </row>
    <row r="1609" spans="1:5" ht="15">
      <c r="A1609" s="55">
        <v>43728</v>
      </c>
      <c r="B1609" s="33"/>
      <c r="C1609" s="33"/>
      <c r="D1609" s="34">
        <v>12.128721804511278</v>
      </c>
      <c r="E1609" s="35">
        <v>12.60</v>
      </c>
    </row>
    <row r="1610" spans="1:5" ht="15">
      <c r="A1610" s="55">
        <v>43727</v>
      </c>
      <c r="B1610" s="33"/>
      <c r="C1610" s="33"/>
      <c r="D1610" s="34">
        <v>12.090184879001955</v>
      </c>
      <c r="E1610" s="35">
        <v>12.779798587103562</v>
      </c>
    </row>
    <row r="1611" spans="1:5" ht="15">
      <c r="A1611" s="55">
        <v>43726</v>
      </c>
      <c r="B1611" s="33"/>
      <c r="C1611" s="33"/>
      <c r="D1611" s="34">
        <v>12.054214697406342</v>
      </c>
      <c r="E1611" s="35">
        <v>12.349903938520653</v>
      </c>
    </row>
    <row r="1612" spans="1:5" ht="15">
      <c r="A1612" s="55">
        <v>43725</v>
      </c>
      <c r="B1612" s="33"/>
      <c r="C1612" s="33"/>
      <c r="D1612" s="34">
        <v>12.368310535157187</v>
      </c>
      <c r="E1612" s="35">
        <v>12.617890568754499</v>
      </c>
    </row>
    <row r="1613" spans="1:5" ht="15">
      <c r="A1613" s="55">
        <v>43724</v>
      </c>
      <c r="B1613" s="33"/>
      <c r="C1613" s="33"/>
      <c r="D1613" s="34">
        <v>12.185965229443491</v>
      </c>
      <c r="E1613" s="35">
        <v>12.432131127783302</v>
      </c>
    </row>
    <row r="1614" spans="1:5" ht="15">
      <c r="A1614" s="55">
        <v>43723</v>
      </c>
      <c r="B1614" s="33"/>
      <c r="C1614" s="33"/>
      <c r="D1614" s="34">
        <v>11.978058310790502</v>
      </c>
      <c r="E1614" s="35">
        <v>12.220318605350165</v>
      </c>
    </row>
    <row r="1615" spans="1:5" ht="15">
      <c r="A1615" s="55">
        <v>43722</v>
      </c>
      <c r="B1615" s="33"/>
      <c r="C1615" s="33"/>
      <c r="D1615" s="34">
        <v>11.978058310790502</v>
      </c>
      <c r="E1615" s="35">
        <v>12.220318605350165</v>
      </c>
    </row>
    <row r="1616" spans="1:5" ht="15">
      <c r="A1616" s="55">
        <v>43721</v>
      </c>
      <c r="B1616" s="33"/>
      <c r="C1616" s="33"/>
      <c r="D1616" s="34">
        <v>11.500150285542531</v>
      </c>
      <c r="E1616" s="35">
        <v>12.233243162007817</v>
      </c>
    </row>
    <row r="1617" spans="1:5" ht="15">
      <c r="A1617" s="55">
        <v>43720</v>
      </c>
      <c r="B1617" s="33"/>
      <c r="C1617" s="33"/>
      <c r="D1617" s="34">
        <v>11.500135799861182</v>
      </c>
      <c r="E1617" s="35">
        <v>12.178229773365121</v>
      </c>
    </row>
    <row r="1618" spans="1:5" ht="15">
      <c r="A1618" s="55">
        <v>43719</v>
      </c>
      <c r="B1618" s="33"/>
      <c r="C1618" s="33"/>
      <c r="D1618" s="34">
        <v>11.990669676448459</v>
      </c>
      <c r="E1618" s="35">
        <v>12.2326561324304</v>
      </c>
    </row>
    <row r="1619" spans="1:5" ht="15">
      <c r="A1619" s="55">
        <v>43718</v>
      </c>
      <c r="B1619" s="33"/>
      <c r="C1619" s="33"/>
      <c r="D1619" s="34">
        <v>11.599975840304412</v>
      </c>
      <c r="E1619" s="35">
        <v>12.129979162262556</v>
      </c>
    </row>
    <row r="1620" spans="1:5" ht="15">
      <c r="A1620" s="55">
        <v>43717</v>
      </c>
      <c r="B1620" s="33"/>
      <c r="C1620" s="33"/>
      <c r="D1620" s="34">
        <v>11.850280345506896</v>
      </c>
      <c r="E1620" s="35">
        <v>12.33611153205031</v>
      </c>
    </row>
    <row r="1621" spans="1:5" ht="15">
      <c r="A1621" s="55">
        <v>43716</v>
      </c>
      <c r="B1621" s="33"/>
      <c r="C1621" s="33"/>
      <c r="D1621" s="34">
        <v>12.044868879793844</v>
      </c>
      <c r="E1621" s="35">
        <v>12.288009701379416</v>
      </c>
    </row>
    <row r="1622" spans="1:5" ht="15">
      <c r="A1622" s="55">
        <v>43715</v>
      </c>
      <c r="B1622" s="33"/>
      <c r="C1622" s="33"/>
      <c r="D1622" s="34">
        <v>12.046991056540852</v>
      </c>
      <c r="E1622" s="35">
        <v>12.29013187812642</v>
      </c>
    </row>
    <row r="1623" spans="1:5" ht="15">
      <c r="A1623" s="55">
        <v>43714</v>
      </c>
      <c r="B1623" s="33"/>
      <c r="C1623" s="33"/>
      <c r="D1623" s="34">
        <v>12.036077004699106</v>
      </c>
      <c r="E1623" s="35">
        <v>12.279217826284675</v>
      </c>
    </row>
    <row r="1624" spans="1:5" ht="15">
      <c r="A1624" s="55">
        <v>43713</v>
      </c>
      <c r="B1624" s="33"/>
      <c r="C1624" s="33"/>
      <c r="D1624" s="34">
        <v>12.208497723823976</v>
      </c>
      <c r="E1624" s="35">
        <v>12.454931714719272</v>
      </c>
    </row>
    <row r="1625" spans="1:5" ht="15">
      <c r="A1625" s="55">
        <v>43712</v>
      </c>
      <c r="B1625" s="33"/>
      <c r="C1625" s="33"/>
      <c r="D1625" s="34">
        <v>12.272754946727549</v>
      </c>
      <c r="E1625" s="35">
        <v>12.520547945205481</v>
      </c>
    </row>
    <row r="1626" spans="1:5" ht="15">
      <c r="A1626" s="55">
        <v>43711</v>
      </c>
      <c r="B1626" s="33"/>
      <c r="C1626" s="33"/>
      <c r="D1626" s="34">
        <v>12.152326880681304</v>
      </c>
      <c r="E1626" s="35">
        <v>12.397547790897836</v>
      </c>
    </row>
    <row r="1627" spans="1:5" ht="15">
      <c r="A1627" s="55">
        <v>43710</v>
      </c>
      <c r="B1627" s="33"/>
      <c r="C1627" s="33"/>
      <c r="D1627" s="34">
        <v>12.473641279719645</v>
      </c>
      <c r="E1627" s="35">
        <v>12.725597413975409</v>
      </c>
    </row>
    <row r="1628" spans="1:5" ht="15">
      <c r="A1628" s="55">
        <v>43709</v>
      </c>
      <c r="B1628" s="33"/>
      <c r="C1628" s="33"/>
      <c r="D1628" s="34">
        <v>12.365679079459998</v>
      </c>
      <c r="E1628" s="35">
        <v>12.615747032708162</v>
      </c>
    </row>
    <row r="1629" spans="1:5" ht="15">
      <c r="A1629" s="55">
        <v>43708</v>
      </c>
      <c r="B1629" s="33"/>
      <c r="C1629" s="33"/>
      <c r="D1629" s="34">
        <v>12.458699525837336</v>
      </c>
      <c r="E1629" s="35">
        <v>12.71057956570324</v>
      </c>
    </row>
    <row r="1630" spans="1:5" ht="15">
      <c r="A1630" s="55">
        <v>43707</v>
      </c>
      <c r="B1630" s="33"/>
      <c r="C1630" s="33"/>
      <c r="D1630" s="34">
        <v>12.564102564102564</v>
      </c>
      <c r="E1630" s="35">
        <v>12.81779469058621</v>
      </c>
    </row>
    <row r="1631" spans="1:5" ht="15">
      <c r="A1631" s="55">
        <v>43706</v>
      </c>
      <c r="B1631" s="33"/>
      <c r="C1631" s="33"/>
      <c r="D1631" s="34">
        <v>12.840182924982585</v>
      </c>
      <c r="E1631" s="35">
        <v>13.099427602289591</v>
      </c>
    </row>
    <row r="1632" spans="1:5" ht="15">
      <c r="A1632" s="55">
        <v>43705</v>
      </c>
      <c r="B1632" s="33"/>
      <c r="C1632" s="33"/>
      <c r="D1632" s="34">
        <v>12.465143064985449</v>
      </c>
      <c r="E1632" s="35">
        <v>12.901915615906885</v>
      </c>
    </row>
    <row r="1633" spans="1:5" ht="15">
      <c r="A1633" s="55">
        <v>43704</v>
      </c>
      <c r="B1633" s="33"/>
      <c r="C1633" s="33"/>
      <c r="D1633" s="34">
        <v>12.870516717325227</v>
      </c>
      <c r="E1633" s="35">
        <v>13.130395136778114</v>
      </c>
    </row>
    <row r="1634" spans="1:5" ht="15">
      <c r="A1634" s="55">
        <v>43703</v>
      </c>
      <c r="B1634" s="33"/>
      <c r="C1634" s="33"/>
      <c r="D1634" s="34">
        <v>13.14176361592904</v>
      </c>
      <c r="E1634" s="35">
        <v>13.407247653473469</v>
      </c>
    </row>
    <row r="1635" spans="1:5" ht="15">
      <c r="A1635" s="55">
        <v>43702</v>
      </c>
      <c r="B1635" s="33"/>
      <c r="C1635" s="33"/>
      <c r="D1635" s="34">
        <v>13.14513673183507</v>
      </c>
      <c r="E1635" s="35">
        <v>13.410682745599612</v>
      </c>
    </row>
    <row r="1636" spans="1:5" ht="15">
      <c r="A1636" s="55">
        <v>43701</v>
      </c>
      <c r="B1636" s="33"/>
      <c r="C1636" s="33"/>
      <c r="D1636" s="34">
        <v>13.14513673183507</v>
      </c>
      <c r="E1636" s="35">
        <v>13.410682745599612</v>
      </c>
    </row>
    <row r="1637" spans="1:5" ht="15">
      <c r="A1637" s="55">
        <v>43700</v>
      </c>
      <c r="B1637" s="33"/>
      <c r="C1637" s="33"/>
      <c r="D1637" s="34">
        <v>13.113161581095072</v>
      </c>
      <c r="E1637" s="35">
        <v>13.378098544369328</v>
      </c>
    </row>
    <row r="1638" spans="1:5" ht="15">
      <c r="A1638" s="55">
        <v>43699</v>
      </c>
      <c r="B1638" s="33"/>
      <c r="C1638" s="33"/>
      <c r="D1638" s="34">
        <v>13.307898913441583</v>
      </c>
      <c r="E1638" s="35">
        <v>13.576486387498475</v>
      </c>
    </row>
    <row r="1639" spans="1:5" ht="15">
      <c r="A1639" s="55">
        <v>43698</v>
      </c>
      <c r="B1639" s="33"/>
      <c r="C1639" s="33"/>
      <c r="D1639" s="34">
        <v>12.904447702834799</v>
      </c>
      <c r="E1639" s="35">
        <v>13.246273216031279</v>
      </c>
    </row>
    <row r="1640" spans="1:5" ht="15">
      <c r="A1640" s="55">
        <v>43697</v>
      </c>
      <c r="B1640" s="33"/>
      <c r="C1640" s="33"/>
      <c r="D1640" s="34">
        <v>12.989598719842443</v>
      </c>
      <c r="E1640" s="35">
        <v>13.251784835056624</v>
      </c>
    </row>
    <row r="1641" spans="1:5" ht="15">
      <c r="A1641" s="55">
        <v>43696</v>
      </c>
      <c r="B1641" s="33"/>
      <c r="C1641" s="33"/>
      <c r="D1641" s="34">
        <v>12.600012309207287</v>
      </c>
      <c r="E1641" s="35">
        <v>13.298867552929591</v>
      </c>
    </row>
    <row r="1642" spans="1:5" ht="15">
      <c r="A1642" s="55">
        <v>43695</v>
      </c>
      <c r="B1642" s="33"/>
      <c r="C1642" s="33"/>
      <c r="D1642" s="34">
        <v>12.815115706548498</v>
      </c>
      <c r="E1642" s="35">
        <v>13.074224519940916</v>
      </c>
    </row>
    <row r="1643" spans="1:5" ht="15">
      <c r="A1643" s="55">
        <v>43694</v>
      </c>
      <c r="B1643" s="33"/>
      <c r="C1643" s="33"/>
      <c r="D1643" s="34">
        <v>12.80188330871492</v>
      </c>
      <c r="E1643" s="35">
        <v>13.060376661742986</v>
      </c>
    </row>
    <row r="1644" spans="1:5" ht="15">
      <c r="A1644" s="55">
        <v>43693</v>
      </c>
      <c r="B1644" s="33"/>
      <c r="C1644" s="33"/>
      <c r="D1644" s="34">
        <v>12.594473165928115</v>
      </c>
      <c r="E1644" s="35">
        <v>12.848658296405713</v>
      </c>
    </row>
    <row r="1645" spans="1:5" ht="15">
      <c r="A1645" s="55">
        <v>43692</v>
      </c>
      <c r="B1645" s="33"/>
      <c r="C1645" s="33"/>
      <c r="D1645" s="34">
        <v>12.87860669058351</v>
      </c>
      <c r="E1645" s="35">
        <v>13.138625701407415</v>
      </c>
    </row>
    <row r="1646" spans="1:5" ht="15">
      <c r="A1646" s="55">
        <v>43691</v>
      </c>
      <c r="B1646" s="33"/>
      <c r="C1646" s="33"/>
      <c r="D1646" s="34">
        <v>13.454629772762406</v>
      </c>
      <c r="E1646" s="35">
        <v>13.72669655279023</v>
      </c>
    </row>
    <row r="1647" spans="1:5" ht="15">
      <c r="A1647" s="55">
        <v>43690</v>
      </c>
      <c r="B1647" s="33"/>
      <c r="C1647" s="33"/>
      <c r="D1647" s="34">
        <v>13.280676313597235</v>
      </c>
      <c r="E1647" s="35">
        <v>13.549103699361327</v>
      </c>
    </row>
    <row r="1648" spans="1:5" ht="15">
      <c r="A1648" s="55">
        <v>43689</v>
      </c>
      <c r="B1648" s="33"/>
      <c r="C1648" s="33"/>
      <c r="D1648" s="34">
        <v>13.099476439790577</v>
      </c>
      <c r="E1648" s="35">
        <v>13.364336310440409</v>
      </c>
    </row>
    <row r="1649" spans="1:5" ht="15">
      <c r="A1649" s="55">
        <v>43688</v>
      </c>
      <c r="B1649" s="33"/>
      <c r="C1649" s="33"/>
      <c r="D1649" s="34">
        <v>11.309813588044985</v>
      </c>
      <c r="E1649" s="35">
        <v>13.207518101987368</v>
      </c>
    </row>
    <row r="1650" spans="1:5" ht="15">
      <c r="A1650" s="55">
        <v>43687</v>
      </c>
      <c r="B1650" s="33"/>
      <c r="C1650" s="33"/>
      <c r="D1650" s="34">
        <v>11.230010784162687</v>
      </c>
      <c r="E1650" s="35">
        <v>13.107995686334926</v>
      </c>
    </row>
    <row r="1651" spans="1:5" ht="15">
      <c r="A1651" s="55">
        <v>43686</v>
      </c>
      <c r="B1651" s="33"/>
      <c r="C1651" s="33"/>
      <c r="D1651" s="34">
        <v>11.600061623786781</v>
      </c>
      <c r="E1651" s="35">
        <v>13.290402095208748</v>
      </c>
    </row>
    <row r="1652" spans="1:5" ht="15">
      <c r="A1652" s="55">
        <v>43685</v>
      </c>
      <c r="B1652" s="33"/>
      <c r="C1652" s="33"/>
      <c r="D1652" s="34">
        <v>12.399938471004461</v>
      </c>
      <c r="E1652" s="35">
        <v>13.750807568066451</v>
      </c>
    </row>
    <row r="1653" spans="1:5" ht="15">
      <c r="A1653" s="55">
        <v>43684</v>
      </c>
      <c r="B1653" s="33"/>
      <c r="C1653" s="33"/>
      <c r="D1653" s="34">
        <v>13.524980784012298</v>
      </c>
      <c r="E1653" s="35">
        <v>13.798001537279015</v>
      </c>
    </row>
    <row r="1654" spans="1:5" ht="15">
      <c r="A1654" s="55">
        <v>43683</v>
      </c>
      <c r="B1654" s="33"/>
      <c r="C1654" s="33"/>
      <c r="D1654" s="34">
        <v>14.121258633921718</v>
      </c>
      <c r="E1654" s="35">
        <v>14.406753645433614</v>
      </c>
    </row>
    <row r="1655" spans="1:5" ht="15">
      <c r="A1655" s="55">
        <v>43682</v>
      </c>
      <c r="B1655" s="33"/>
      <c r="C1655" s="33"/>
      <c r="D1655" s="34">
        <v>14.236371965185525</v>
      </c>
      <c r="E1655" s="35">
        <v>14.524049473202014</v>
      </c>
    </row>
    <row r="1656" spans="1:5" ht="15">
      <c r="A1656" s="55">
        <v>43681</v>
      </c>
      <c r="B1656" s="33"/>
      <c r="C1656" s="33"/>
      <c r="D1656" s="34">
        <v>11.099887081514938</v>
      </c>
      <c r="E1656" s="35">
        <v>14.35529648731956</v>
      </c>
    </row>
    <row r="1657" spans="1:5" ht="15">
      <c r="A1657" s="55">
        <v>43680</v>
      </c>
      <c r="B1657" s="33"/>
      <c r="C1657" s="33"/>
      <c r="D1657" s="34">
        <v>14.193853572191532</v>
      </c>
      <c r="E1657" s="35">
        <v>14.480727561265908</v>
      </c>
    </row>
    <row r="1658" spans="1:5" ht="15">
      <c r="A1658" s="55">
        <v>43679</v>
      </c>
      <c r="B1658" s="33"/>
      <c r="C1658" s="33"/>
      <c r="D1658" s="34">
        <v>14.040345469527267</v>
      </c>
      <c r="E1658" s="35">
        <v>14.324167607654042</v>
      </c>
    </row>
    <row r="1659" spans="1:5" ht="15">
      <c r="A1659" s="55">
        <v>43678</v>
      </c>
      <c r="B1659" s="33"/>
      <c r="C1659" s="33"/>
      <c r="D1659" s="34">
        <v>13.758960847987256</v>
      </c>
      <c r="E1659" s="35">
        <v>14.037130077813858</v>
      </c>
    </row>
    <row r="1660" spans="1:5" ht="15">
      <c r="A1660" s="55">
        <v>43677</v>
      </c>
      <c r="B1660" s="33"/>
      <c r="C1660" s="33"/>
      <c r="D1660" s="34">
        <v>12.554180039737124</v>
      </c>
      <c r="E1660" s="35">
        <v>12.807886290692345</v>
      </c>
    </row>
    <row r="1661" spans="1:5" ht="15">
      <c r="A1661" s="55">
        <v>43676</v>
      </c>
      <c r="B1661" s="33"/>
      <c r="C1661" s="33"/>
      <c r="D1661" s="34">
        <v>12.547889214250855</v>
      </c>
      <c r="E1661" s="35">
        <v>12.801366520253783</v>
      </c>
    </row>
    <row r="1662" spans="1:5" ht="15">
      <c r="A1662" s="55">
        <v>43675</v>
      </c>
      <c r="B1662" s="33"/>
      <c r="C1662" s="33"/>
      <c r="D1662" s="34">
        <v>12.581829305598044</v>
      </c>
      <c r="E1662" s="35">
        <v>12.836035484857756</v>
      </c>
    </row>
    <row r="1663" spans="1:5" ht="15">
      <c r="A1663" s="55">
        <v>43674</v>
      </c>
      <c r="B1663" s="33"/>
      <c r="C1663" s="33"/>
      <c r="D1663" s="34">
        <v>11.450136256468356</v>
      </c>
      <c r="E1663" s="35">
        <v>12.584586178388808</v>
      </c>
    </row>
    <row r="1664" spans="1:5" ht="15">
      <c r="A1664" s="55">
        <v>43673</v>
      </c>
      <c r="B1664" s="33"/>
      <c r="C1664" s="33"/>
      <c r="D1664" s="34">
        <v>12.357696194004717</v>
      </c>
      <c r="E1664" s="35">
        <v>12.607550751707034</v>
      </c>
    </row>
    <row r="1665" spans="1:5" ht="15">
      <c r="A1665" s="55">
        <v>43672</v>
      </c>
      <c r="B1665" s="33"/>
      <c r="C1665" s="33"/>
      <c r="D1665" s="34">
        <v>12.716555926390889</v>
      </c>
      <c r="E1665" s="35">
        <v>12.973452953244129</v>
      </c>
    </row>
    <row r="1666" spans="1:5" ht="15">
      <c r="A1666" s="55">
        <v>43671</v>
      </c>
      <c r="B1666" s="33"/>
      <c r="C1666" s="33"/>
      <c r="D1666" s="34">
        <v>11.750146050487347</v>
      </c>
      <c r="E1666" s="35">
        <v>12.943762875503488</v>
      </c>
    </row>
    <row r="1667" spans="1:5" ht="15">
      <c r="A1667" s="55">
        <v>43670</v>
      </c>
      <c r="B1667" s="33"/>
      <c r="C1667" s="33"/>
      <c r="D1667" s="34">
        <v>12.654840095758393</v>
      </c>
      <c r="E1667" s="35">
        <v>12.910502731569578</v>
      </c>
    </row>
    <row r="1668" spans="1:5" ht="15">
      <c r="A1668" s="55">
        <v>43669</v>
      </c>
      <c r="B1668" s="33"/>
      <c r="C1668" s="33"/>
      <c r="D1668" s="34">
        <v>13.192730398477311</v>
      </c>
      <c r="E1668" s="35">
        <v>13.45920058942715</v>
      </c>
    </row>
    <row r="1669" spans="1:5" ht="15">
      <c r="A1669" s="55">
        <v>43668</v>
      </c>
      <c r="B1669" s="33"/>
      <c r="C1669" s="33"/>
      <c r="D1669" s="34">
        <v>13.05831666410217</v>
      </c>
      <c r="E1669" s="35">
        <v>13.322357285736269</v>
      </c>
    </row>
    <row r="1670" spans="1:5" ht="15">
      <c r="A1670" s="55">
        <v>43667</v>
      </c>
      <c r="B1670" s="33"/>
      <c r="C1670" s="33"/>
      <c r="D1670" s="34">
        <v>12.903859735314889</v>
      </c>
      <c r="E1670" s="35">
        <v>13.164246015905672</v>
      </c>
    </row>
    <row r="1671" spans="1:5" ht="15">
      <c r="A1671" s="55">
        <v>43666</v>
      </c>
      <c r="B1671" s="33"/>
      <c r="C1671" s="33"/>
      <c r="D1671" s="34">
        <v>12.913071514109374</v>
      </c>
      <c r="E1671" s="35">
        <v>13.174071913286454</v>
      </c>
    </row>
    <row r="1672" spans="1:5" ht="15">
      <c r="A1672" s="55">
        <v>43665</v>
      </c>
      <c r="B1672" s="33"/>
      <c r="C1672" s="33"/>
      <c r="D1672" s="34">
        <v>13.371203979488437</v>
      </c>
      <c r="E1672" s="35">
        <v>13.641416157460004</v>
      </c>
    </row>
    <row r="1673" spans="1:5" ht="15">
      <c r="A1673" s="55">
        <v>43664</v>
      </c>
      <c r="B1673" s="33"/>
      <c r="C1673" s="33"/>
      <c r="D1673" s="34">
        <v>13.172882601506522</v>
      </c>
      <c r="E1673" s="35">
        <v>13.439279808928902</v>
      </c>
    </row>
    <row r="1674" spans="1:5" ht="15">
      <c r="A1674" s="55">
        <v>43663</v>
      </c>
      <c r="B1674" s="33"/>
      <c r="C1674" s="33"/>
      <c r="D1674" s="34">
        <v>14.184423218221896</v>
      </c>
      <c r="E1674" s="35">
        <v>14.470977222630419</v>
      </c>
    </row>
    <row r="1675" spans="1:5" ht="15">
      <c r="A1675" s="55">
        <v>43662</v>
      </c>
      <c r="B1675" s="33"/>
      <c r="C1675" s="33"/>
      <c r="D1675" s="34">
        <v>15.954949141083558</v>
      </c>
      <c r="E1675" s="35">
        <v>16.277004394456227</v>
      </c>
    </row>
    <row r="1676" spans="1:5" ht="15">
      <c r="A1676" s="55">
        <v>43661</v>
      </c>
      <c r="B1676" s="33"/>
      <c r="C1676" s="33"/>
      <c r="D1676" s="34">
        <v>15.029620307560082</v>
      </c>
      <c r="E1676" s="35">
        <v>15.333497037969241</v>
      </c>
    </row>
    <row r="1677" spans="1:5" ht="15">
      <c r="A1677" s="55">
        <v>43660</v>
      </c>
      <c r="B1677" s="33"/>
      <c r="C1677" s="33"/>
      <c r="D1677" s="34">
        <v>15.067550970277571</v>
      </c>
      <c r="E1677" s="35">
        <v>15.372144436256448</v>
      </c>
    </row>
    <row r="1678" spans="1:5" ht="15">
      <c r="A1678" s="55">
        <v>43659</v>
      </c>
      <c r="B1678" s="33"/>
      <c r="C1678" s="33"/>
      <c r="D1678" s="34">
        <v>15.066936870547778</v>
      </c>
      <c r="E1678" s="35">
        <v>15.371530336526652</v>
      </c>
    </row>
    <row r="1679" spans="1:5" ht="15">
      <c r="A1679" s="55">
        <v>43658</v>
      </c>
      <c r="B1679" s="33"/>
      <c r="C1679" s="33"/>
      <c r="D1679" s="34">
        <v>15.175018422991894</v>
      </c>
      <c r="E1679" s="35">
        <v>15.481454188160157</v>
      </c>
    </row>
    <row r="1680" spans="1:5" ht="15">
      <c r="A1680" s="55">
        <v>43657</v>
      </c>
      <c r="B1680" s="33"/>
      <c r="C1680" s="33"/>
      <c r="D1680" s="34">
        <v>14.433385555862747</v>
      </c>
      <c r="E1680" s="35">
        <v>14.725217337879766</v>
      </c>
    </row>
    <row r="1681" spans="1:5" ht="15">
      <c r="A1681" s="55">
        <v>43656</v>
      </c>
      <c r="B1681" s="33"/>
      <c r="C1681" s="33"/>
      <c r="D1681" s="34">
        <v>14.659282668057559</v>
      </c>
      <c r="E1681" s="35">
        <v>14.955358512564045</v>
      </c>
    </row>
    <row r="1682" spans="1:5" ht="15">
      <c r="A1682" s="55">
        <v>43655</v>
      </c>
      <c r="B1682" s="33"/>
      <c r="C1682" s="33"/>
      <c r="D1682" s="34">
        <v>13.799963104169228</v>
      </c>
      <c r="E1682" s="35">
        <v>14.07883409174763</v>
      </c>
    </row>
    <row r="1683" spans="1:5" ht="15">
      <c r="A1683" s="55">
        <v>43654</v>
      </c>
      <c r="B1683" s="33"/>
      <c r="C1683" s="33"/>
      <c r="D1683" s="34">
        <v>12.431466765231317</v>
      </c>
      <c r="E1683" s="35">
        <v>12.682498613934575</v>
      </c>
    </row>
    <row r="1684" spans="1:5" ht="15">
      <c r="A1684" s="55">
        <v>43653</v>
      </c>
      <c r="B1684" s="33"/>
      <c r="C1684" s="33"/>
      <c r="D1684" s="34">
        <v>12.392694910540463</v>
      </c>
      <c r="E1684" s="35">
        <v>12.643305213065108</v>
      </c>
    </row>
    <row r="1685" spans="1:5" ht="15">
      <c r="A1685" s="55">
        <v>43652</v>
      </c>
      <c r="B1685" s="33"/>
      <c r="C1685" s="33"/>
      <c r="D1685" s="34">
        <v>12.386514631809893</v>
      </c>
      <c r="E1685" s="35">
        <v>12.636815920398011</v>
      </c>
    </row>
    <row r="1686" spans="1:5" ht="15">
      <c r="A1686" s="55">
        <v>43651</v>
      </c>
      <c r="B1686" s="33"/>
      <c r="C1686" s="33"/>
      <c r="D1686" s="34">
        <v>12.606223540681684</v>
      </c>
      <c r="E1686" s="35">
        <v>12.8608510243812</v>
      </c>
    </row>
    <row r="1687" spans="1:5" ht="15">
      <c r="A1687" s="55">
        <v>43650</v>
      </c>
      <c r="B1687" s="33"/>
      <c r="C1687" s="33"/>
      <c r="D1687" s="34">
        <v>12.874158627749001</v>
      </c>
      <c r="E1687" s="35">
        <v>13.134092248518876</v>
      </c>
    </row>
    <row r="1688" spans="1:5" ht="15">
      <c r="A1688" s="55">
        <v>43649</v>
      </c>
      <c r="B1688" s="33"/>
      <c r="C1688" s="33"/>
      <c r="D1688" s="34">
        <v>12.541716974706667</v>
      </c>
      <c r="E1688" s="35">
        <v>12.795269496300424</v>
      </c>
    </row>
    <row r="1689" spans="1:5" ht="15">
      <c r="A1689" s="55">
        <v>43648</v>
      </c>
      <c r="B1689" s="33"/>
      <c r="C1689" s="33"/>
      <c r="D1689" s="34">
        <v>12.203295341922697</v>
      </c>
      <c r="E1689" s="35">
        <v>12.449826560951436</v>
      </c>
    </row>
    <row r="1690" spans="1:5" ht="15">
      <c r="A1690" s="55">
        <v>43647</v>
      </c>
      <c r="B1690" s="33"/>
      <c r="C1690" s="33"/>
      <c r="D1690" s="34">
        <v>12.172512083281696</v>
      </c>
      <c r="E1690" s="35">
        <v>12.418515305490148</v>
      </c>
    </row>
    <row r="1691" spans="1:5" ht="15">
      <c r="A1691" s="55">
        <v>43646</v>
      </c>
      <c r="B1691" s="33"/>
      <c r="C1691" s="33"/>
      <c r="D1691" s="34">
        <v>12.297706620510601</v>
      </c>
      <c r="E1691" s="35">
        <v>12.546207578661059</v>
      </c>
    </row>
    <row r="1692" spans="1:5" ht="15">
      <c r="A1692" s="55">
        <v>43645</v>
      </c>
      <c r="B1692" s="33"/>
      <c r="C1692" s="33"/>
      <c r="D1692" s="34">
        <v>12.47604623848674</v>
      </c>
      <c r="E1692" s="35">
        <v>12.728256166161835</v>
      </c>
    </row>
    <row r="1693" spans="1:5" ht="15">
      <c r="A1693" s="55">
        <v>43644</v>
      </c>
      <c r="B1693" s="33"/>
      <c r="C1693" s="33"/>
      <c r="D1693" s="34">
        <v>13.538047845706867</v>
      </c>
      <c r="E1693" s="35">
        <v>13.811275267354885</v>
      </c>
    </row>
    <row r="1694" spans="1:5" ht="15">
      <c r="A1694" s="55">
        <v>43643</v>
      </c>
      <c r="B1694" s="33"/>
      <c r="C1694" s="33"/>
      <c r="D1694" s="34">
        <v>13.360027209201656</v>
      </c>
      <c r="E1694" s="35">
        <v>13.629645661987507</v>
      </c>
    </row>
    <row r="1695" spans="1:5" ht="15">
      <c r="A1695" s="55">
        <v>43642</v>
      </c>
      <c r="B1695" s="33"/>
      <c r="C1695" s="33"/>
      <c r="D1695" s="34">
        <v>13.591542765293191</v>
      </c>
      <c r="E1695" s="35">
        <v>13.866031961917717</v>
      </c>
    </row>
    <row r="1696" spans="1:5" ht="15">
      <c r="A1696" s="55">
        <v>43641</v>
      </c>
      <c r="B1696" s="33"/>
      <c r="C1696" s="33"/>
      <c r="D1696" s="34">
        <v>13.847767733177008</v>
      </c>
      <c r="E1696" s="35">
        <v>14.127610996266698</v>
      </c>
    </row>
    <row r="1697" spans="1:5" ht="15">
      <c r="A1697" s="55">
        <v>43640</v>
      </c>
      <c r="B1697" s="33"/>
      <c r="C1697" s="33"/>
      <c r="D1697" s="34">
        <v>13.505523668456458</v>
      </c>
      <c r="E1697" s="35">
        <v>13.778312658149725</v>
      </c>
    </row>
    <row r="1698" spans="1:5" ht="15">
      <c r="A1698" s="55">
        <v>43639</v>
      </c>
      <c r="B1698" s="33"/>
      <c r="C1698" s="33"/>
      <c r="D1698" s="34">
        <v>13.499969122460321</v>
      </c>
      <c r="E1698" s="35">
        <v>13.772926573210645</v>
      </c>
    </row>
    <row r="1699" spans="1:5" ht="15">
      <c r="A1699" s="55">
        <v>43638</v>
      </c>
      <c r="B1699" s="33"/>
      <c r="C1699" s="33"/>
      <c r="D1699" s="34">
        <v>13.489779534366702</v>
      </c>
      <c r="E1699" s="35">
        <v>13.762119434323473</v>
      </c>
    </row>
    <row r="1700" spans="1:5" ht="15">
      <c r="A1700" s="55">
        <v>43637</v>
      </c>
      <c r="B1700" s="33"/>
      <c r="C1700" s="33"/>
      <c r="D1700" s="34">
        <v>14.115667263632433</v>
      </c>
      <c r="E1700" s="35">
        <v>14.400975730253812</v>
      </c>
    </row>
    <row r="1701" spans="1:5" ht="15">
      <c r="A1701" s="55">
        <v>43636</v>
      </c>
      <c r="B1701" s="33"/>
      <c r="C1701" s="33"/>
      <c r="D1701" s="34">
        <v>14.408091523019518</v>
      </c>
      <c r="E1701" s="35">
        <v>14.699188997502233</v>
      </c>
    </row>
    <row r="1702" spans="1:5" ht="15">
      <c r="A1702" s="55">
        <v>43635</v>
      </c>
      <c r="B1702" s="33"/>
      <c r="C1702" s="33"/>
      <c r="D1702" s="34">
        <v>14.486241082182897</v>
      </c>
      <c r="E1702" s="35">
        <v>14.778714598968465</v>
      </c>
    </row>
    <row r="1703" spans="1:5" ht="15">
      <c r="A1703" s="55">
        <v>43634</v>
      </c>
      <c r="B1703" s="33"/>
      <c r="C1703" s="33"/>
      <c r="D1703" s="34">
        <v>14.492240844196154</v>
      </c>
      <c r="E1703" s="35">
        <v>14.784916201117319</v>
      </c>
    </row>
    <row r="1704" spans="1:5" ht="15">
      <c r="A1704" s="55">
        <v>43633</v>
      </c>
      <c r="B1704" s="33"/>
      <c r="C1704" s="33"/>
      <c r="D1704" s="34">
        <v>14.651711191783797</v>
      </c>
      <c r="E1704" s="35">
        <v>14.947717893822333</v>
      </c>
    </row>
    <row r="1705" spans="1:5" ht="15">
      <c r="A1705" s="55">
        <v>43632</v>
      </c>
      <c r="B1705" s="33"/>
      <c r="C1705" s="33"/>
      <c r="D1705" s="34">
        <v>14.646207367832515</v>
      </c>
      <c r="E1705" s="35">
        <v>14.941914642479963</v>
      </c>
    </row>
    <row r="1706" spans="1:5" ht="15">
      <c r="A1706" s="55">
        <v>43631</v>
      </c>
      <c r="B1706" s="33"/>
      <c r="C1706" s="33"/>
      <c r="D1706" s="34">
        <v>14.645586134062247</v>
      </c>
      <c r="E1706" s="35">
        <v>14.941604025594831</v>
      </c>
    </row>
    <row r="1707" spans="1:5" ht="15">
      <c r="A1707" s="55">
        <v>43630</v>
      </c>
      <c r="B1707" s="33"/>
      <c r="C1707" s="33"/>
      <c r="D1707" s="34">
        <v>14.974840032304156</v>
      </c>
      <c r="E1707" s="35">
        <v>15.277380878424552</v>
      </c>
    </row>
    <row r="1708" spans="1:5" ht="15">
      <c r="A1708" s="55">
        <v>43629</v>
      </c>
      <c r="B1708" s="33"/>
      <c r="C1708" s="33"/>
      <c r="D1708" s="34">
        <v>14.668156008563715</v>
      </c>
      <c r="E1708" s="35">
        <v>15.030252257283811</v>
      </c>
    </row>
    <row r="1709" spans="1:5" ht="15">
      <c r="A1709" s="55">
        <v>43628</v>
      </c>
      <c r="B1709" s="33"/>
      <c r="C1709" s="33"/>
      <c r="D1709" s="34">
        <v>14.885202100226799</v>
      </c>
      <c r="E1709" s="35">
        <v>15.185944636033181</v>
      </c>
    </row>
    <row r="1710" spans="1:5" ht="15">
      <c r="A1710" s="55">
        <v>43627</v>
      </c>
      <c r="B1710" s="33"/>
      <c r="C1710" s="33"/>
      <c r="D1710" s="34">
        <v>14.737991266375543</v>
      </c>
      <c r="E1710" s="35">
        <v>15.035558328134748</v>
      </c>
    </row>
    <row r="1711" spans="1:5" ht="15">
      <c r="A1711" s="55">
        <v>43626</v>
      </c>
      <c r="B1711" s="33"/>
      <c r="C1711" s="33"/>
      <c r="D1711" s="34">
        <v>14.703302855010261</v>
      </c>
      <c r="E1711" s="35">
        <v>15.000622006593268</v>
      </c>
    </row>
    <row r="1712" spans="1:5" ht="15">
      <c r="A1712" s="55">
        <v>43625</v>
      </c>
      <c r="B1712" s="33"/>
      <c r="C1712" s="33"/>
      <c r="D1712" s="34">
        <v>14.675312558313117</v>
      </c>
      <c r="E1712" s="35">
        <v>14.972009703302852</v>
      </c>
    </row>
    <row r="1713" spans="1:5" ht="15">
      <c r="A1713" s="55">
        <v>43624</v>
      </c>
      <c r="B1713" s="33"/>
      <c r="C1713" s="33"/>
      <c r="D1713" s="34">
        <v>14.675312558313117</v>
      </c>
      <c r="E1713" s="35">
        <v>14.972009703302852</v>
      </c>
    </row>
    <row r="1714" spans="1:5" ht="15">
      <c r="A1714" s="55">
        <v>43623</v>
      </c>
      <c r="B1714" s="33"/>
      <c r="C1714" s="33"/>
      <c r="D1714" s="34">
        <v>14.790694781364682</v>
      </c>
      <c r="E1714" s="35">
        <v>15.089257946134229</v>
      </c>
    </row>
    <row r="1715" spans="1:5" ht="15">
      <c r="A1715" s="55">
        <v>43622</v>
      </c>
      <c r="B1715" s="33"/>
      <c r="C1715" s="33"/>
      <c r="D1715" s="34">
        <v>15.127957658779577</v>
      </c>
      <c r="E1715" s="35">
        <v>15.43337484433375</v>
      </c>
    </row>
    <row r="1716" spans="1:5" ht="15">
      <c r="A1716" s="55">
        <v>43621</v>
      </c>
      <c r="B1716" s="33"/>
      <c r="C1716" s="33"/>
      <c r="D1716" s="34">
        <v>14.628392030089213</v>
      </c>
      <c r="E1716" s="35">
        <v>14.923999875664418</v>
      </c>
    </row>
    <row r="1717" spans="1:5" ht="15">
      <c r="A1717" s="55">
        <v>43620</v>
      </c>
      <c r="B1717" s="33"/>
      <c r="C1717" s="33"/>
      <c r="D1717" s="34">
        <v>14.492299093280335</v>
      </c>
      <c r="E1717" s="35">
        <v>14.785119860886846</v>
      </c>
    </row>
    <row r="1718" spans="1:5" ht="15">
      <c r="A1718" s="55">
        <v>43619</v>
      </c>
      <c r="B1718" s="33"/>
      <c r="C1718" s="33"/>
      <c r="D1718" s="34">
        <v>14.95729921381224</v>
      </c>
      <c r="E1718" s="35">
        <v>15.259441960844764</v>
      </c>
    </row>
    <row r="1719" spans="1:5" ht="15">
      <c r="A1719" s="55">
        <v>43618</v>
      </c>
      <c r="B1719" s="33"/>
      <c r="C1719" s="33"/>
      <c r="D1719" s="34">
        <v>14.959682383355901</v>
      </c>
      <c r="E1719" s="35">
        <v>15.261910624153638</v>
      </c>
    </row>
    <row r="1720" spans="1:5" ht="15">
      <c r="A1720" s="55">
        <v>43617</v>
      </c>
      <c r="B1720" s="33"/>
      <c r="C1720" s="33"/>
      <c r="D1720" s="34">
        <v>14.959682383355901</v>
      </c>
      <c r="E1720" s="35">
        <v>15.261910624153638</v>
      </c>
    </row>
    <row r="1721" spans="1:5" ht="15">
      <c r="A1721" s="55">
        <v>43616</v>
      </c>
      <c r="B1721" s="33"/>
      <c r="C1721" s="33"/>
      <c r="D1721" s="34">
        <v>15.911916779514954</v>
      </c>
      <c r="E1721" s="35">
        <v>16.233226640403789</v>
      </c>
    </row>
    <row r="1722" spans="1:5" ht="15">
      <c r="A1722" s="55">
        <v>43615</v>
      </c>
      <c r="B1722" s="33"/>
      <c r="C1722" s="33"/>
      <c r="D1722" s="34">
        <v>16.054256659190759</v>
      </c>
      <c r="E1722" s="35">
        <v>16.378690589572646</v>
      </c>
    </row>
    <row r="1723" spans="1:5" ht="15">
      <c r="A1723" s="55">
        <v>43614</v>
      </c>
      <c r="B1723" s="33"/>
      <c r="C1723" s="33"/>
      <c r="D1723" s="34">
        <v>15.958870622746442</v>
      </c>
      <c r="E1723" s="35">
        <v>16.281244270610525</v>
      </c>
    </row>
    <row r="1724" spans="1:5" ht="15">
      <c r="A1724" s="55">
        <v>43613</v>
      </c>
      <c r="B1724" s="33"/>
      <c r="C1724" s="33"/>
      <c r="D1724" s="34">
        <v>16.036151960784316</v>
      </c>
      <c r="E1724" s="35">
        <v>16.59987745098039</v>
      </c>
    </row>
    <row r="1725" spans="1:5" ht="15">
      <c r="A1725" s="55">
        <v>43612</v>
      </c>
      <c r="B1725" s="33"/>
      <c r="C1725" s="33"/>
      <c r="D1725" s="34">
        <v>16.232226760433623</v>
      </c>
      <c r="E1725" s="35">
        <v>16.560206369192027</v>
      </c>
    </row>
    <row r="1726" spans="1:5" ht="15">
      <c r="A1726" s="55">
        <v>43611</v>
      </c>
      <c r="B1726" s="33"/>
      <c r="C1726" s="33"/>
      <c r="D1726" s="34">
        <v>16.194549189122903</v>
      </c>
      <c r="E1726" s="35">
        <v>16.521965725497413</v>
      </c>
    </row>
    <row r="1727" spans="1:5" ht="15">
      <c r="A1727" s="55">
        <v>43610</v>
      </c>
      <c r="B1727" s="33"/>
      <c r="C1727" s="33"/>
      <c r="D1727" s="34">
        <v>16.194855758913516</v>
      </c>
      <c r="E1727" s="35">
        <v>16.522272295288023</v>
      </c>
    </row>
    <row r="1728" spans="1:5" ht="15">
      <c r="A1728" s="55">
        <v>43609</v>
      </c>
      <c r="B1728" s="33"/>
      <c r="C1728" s="33"/>
      <c r="D1728" s="34">
        <v>16.039731444863424</v>
      </c>
      <c r="E1728" s="35">
        <v>16.363469143750574</v>
      </c>
    </row>
    <row r="1729" spans="1:5" ht="15">
      <c r="A1729" s="55">
        <v>43608</v>
      </c>
      <c r="B1729" s="33"/>
      <c r="C1729" s="33"/>
      <c r="D1729" s="34">
        <v>16.410429034824656</v>
      </c>
      <c r="E1729" s="35">
        <v>16.742150682416305</v>
      </c>
    </row>
    <row r="1730" spans="1:5" ht="15">
      <c r="A1730" s="55">
        <v>43607</v>
      </c>
      <c r="B1730" s="33"/>
      <c r="C1730" s="33"/>
      <c r="D1730" s="34">
        <v>16.458326956628206</v>
      </c>
      <c r="E1730" s="35">
        <v>16.790731841694466</v>
      </c>
    </row>
    <row r="1731" spans="1:5" ht="15">
      <c r="A1731" s="55">
        <v>43606</v>
      </c>
      <c r="B1731" s="33"/>
      <c r="C1731" s="33"/>
      <c r="D1731" s="34">
        <v>16.606558880161376</v>
      </c>
      <c r="E1731" s="35">
        <v>16.942143708548549</v>
      </c>
    </row>
    <row r="1732" spans="1:5" ht="15">
      <c r="A1732" s="55">
        <v>43605</v>
      </c>
      <c r="B1732" s="33"/>
      <c r="C1732" s="33"/>
      <c r="D1732" s="34">
        <v>16.797291500704702</v>
      </c>
      <c r="E1732" s="35">
        <v>17.136773086586189</v>
      </c>
    </row>
    <row r="1733" spans="1:5" ht="15">
      <c r="A1733" s="55">
        <v>43604</v>
      </c>
      <c r="B1733" s="33"/>
      <c r="C1733" s="33"/>
      <c r="D1733" s="34">
        <v>16.909806574617914</v>
      </c>
      <c r="E1733" s="35">
        <v>17.25114548417848</v>
      </c>
    </row>
    <row r="1734" spans="1:5" ht="15">
      <c r="A1734" s="55">
        <v>43603</v>
      </c>
      <c r="B1734" s="33"/>
      <c r="C1734" s="33"/>
      <c r="D1734" s="34">
        <v>16.909806574617914</v>
      </c>
      <c r="E1734" s="35">
        <v>17.25114548417848</v>
      </c>
    </row>
    <row r="1735" spans="1:5" ht="15">
      <c r="A1735" s="55">
        <v>43602</v>
      </c>
      <c r="B1735" s="33"/>
      <c r="C1735" s="33"/>
      <c r="D1735" s="34">
        <v>17.266828623266399</v>
      </c>
      <c r="E1735" s="35">
        <v>17.615855346105356</v>
      </c>
    </row>
    <row r="1736" spans="1:5" ht="15">
      <c r="A1736" s="55">
        <v>43601</v>
      </c>
      <c r="B1736" s="33"/>
      <c r="C1736" s="33"/>
      <c r="D1736" s="34">
        <v>17.678901912399752</v>
      </c>
      <c r="E1736" s="35">
        <v>18.036088834053054</v>
      </c>
    </row>
    <row r="1737" spans="1:5" ht="15">
      <c r="A1737" s="55">
        <v>43600</v>
      </c>
      <c r="B1737" s="33"/>
      <c r="C1737" s="33"/>
      <c r="D1737" s="34">
        <v>17.516001969473169</v>
      </c>
      <c r="E1737" s="35">
        <v>17.869891678975879</v>
      </c>
    </row>
    <row r="1738" spans="1:5" ht="15">
      <c r="A1738" s="55">
        <v>43599</v>
      </c>
      <c r="B1738" s="33"/>
      <c r="C1738" s="33"/>
      <c r="D1738" s="34">
        <v>17.502777434884582</v>
      </c>
      <c r="E1738" s="35">
        <v>17.856128872978644</v>
      </c>
    </row>
    <row r="1739" spans="1:5" ht="15">
      <c r="A1739" s="55">
        <v>43598</v>
      </c>
      <c r="B1739" s="33"/>
      <c r="C1739" s="33"/>
      <c r="D1739" s="34">
        <v>18.026770293609673</v>
      </c>
      <c r="E1739" s="35">
        <v>18.390698248211201</v>
      </c>
    </row>
    <row r="1740" spans="1:5" ht="15">
      <c r="A1740" s="55">
        <v>43597</v>
      </c>
      <c r="B1740" s="33"/>
      <c r="C1740" s="33"/>
      <c r="D1740" s="34">
        <v>17.921238910698278</v>
      </c>
      <c r="E1740" s="35">
        <v>18.283515192729745</v>
      </c>
    </row>
    <row r="1741" spans="1:5" ht="15">
      <c r="A1741" s="55">
        <v>43596</v>
      </c>
      <c r="B1741" s="33"/>
      <c r="C1741" s="33"/>
      <c r="D1741" s="34">
        <v>17.923711786343546</v>
      </c>
      <c r="E1741" s="35">
        <v>18.285678958919355</v>
      </c>
    </row>
    <row r="1742" spans="1:5" ht="15">
      <c r="A1742" s="55">
        <v>43595</v>
      </c>
      <c r="B1742" s="33"/>
      <c r="C1742" s="33"/>
      <c r="D1742" s="34">
        <v>18.106704584093229</v>
      </c>
      <c r="E1742" s="35">
        <v>18.472690179592593</v>
      </c>
    </row>
    <row r="1743" spans="1:5" ht="15">
      <c r="A1743" s="55">
        <v>43594</v>
      </c>
      <c r="B1743" s="33"/>
      <c r="C1743" s="33"/>
      <c r="D1743" s="34">
        <v>17.968918627239368</v>
      </c>
      <c r="E1743" s="35">
        <v>18.331842989732046</v>
      </c>
    </row>
    <row r="1744" spans="1:5" ht="15">
      <c r="A1744" s="55">
        <v>43593</v>
      </c>
      <c r="B1744" s="33"/>
      <c r="C1744" s="33"/>
      <c r="D1744" s="34">
        <v>17.789146044562234</v>
      </c>
      <c r="E1744" s="35">
        <v>18.148479151899906</v>
      </c>
    </row>
    <row r="1745" spans="1:5" ht="15">
      <c r="A1745" s="55">
        <v>43592</v>
      </c>
      <c r="B1745" s="33"/>
      <c r="C1745" s="33"/>
      <c r="D1745" s="34">
        <v>17.723542116630668</v>
      </c>
      <c r="E1745" s="35">
        <v>18.499845726627584</v>
      </c>
    </row>
    <row r="1746" spans="1:5" ht="15">
      <c r="A1746" s="55">
        <v>43591</v>
      </c>
      <c r="B1746" s="33"/>
      <c r="C1746" s="33"/>
      <c r="D1746" s="34">
        <v>17.886249189038896</v>
      </c>
      <c r="E1746" s="35">
        <v>18.247706138589393</v>
      </c>
    </row>
    <row r="1747" spans="1:5" ht="15">
      <c r="A1747" s="55">
        <v>43590</v>
      </c>
      <c r="B1747" s="33"/>
      <c r="C1747" s="33"/>
      <c r="D1747" s="34">
        <v>17.733617441788649</v>
      </c>
      <c r="E1747" s="35">
        <v>18.091841146315858</v>
      </c>
    </row>
    <row r="1748" spans="1:5" ht="15">
      <c r="A1748" s="55">
        <v>43589</v>
      </c>
      <c r="B1748" s="33"/>
      <c r="C1748" s="33"/>
      <c r="D1748" s="34">
        <v>17.734852695942187</v>
      </c>
      <c r="E1748" s="35">
        <v>18.093076400469396</v>
      </c>
    </row>
    <row r="1749" spans="1:5" ht="15">
      <c r="A1749" s="55">
        <v>43588</v>
      </c>
      <c r="B1749" s="33"/>
      <c r="C1749" s="33"/>
      <c r="D1749" s="34">
        <v>17.421098140942501</v>
      </c>
      <c r="E1749" s="35">
        <v>17.773145574701996</v>
      </c>
    </row>
    <row r="1750" spans="1:5" ht="15">
      <c r="A1750" s="55">
        <v>43587</v>
      </c>
      <c r="B1750" s="33"/>
      <c r="C1750" s="33"/>
      <c r="D1750" s="34">
        <v>17.36556487419832</v>
      </c>
      <c r="E1750" s="35">
        <v>18.299827331031079</v>
      </c>
    </row>
    <row r="1751" spans="1:5" ht="15">
      <c r="A1751" s="55">
        <v>43586</v>
      </c>
      <c r="B1751" s="33"/>
      <c r="C1751" s="33"/>
      <c r="D1751" s="34">
        <v>17.354662867407935</v>
      </c>
      <c r="E1751" s="35">
        <v>17.999814166692477</v>
      </c>
    </row>
    <row r="1752" spans="1:5" ht="15">
      <c r="A1752" s="55">
        <v>43585</v>
      </c>
      <c r="B1752" s="33"/>
      <c r="C1752" s="33"/>
      <c r="D1752" s="34">
        <v>18.015919720011151</v>
      </c>
      <c r="E1752" s="35">
        <v>18.380153002756529</v>
      </c>
    </row>
    <row r="1753" spans="1:5" ht="15">
      <c r="A1753" s="55">
        <v>43584</v>
      </c>
      <c r="B1753" s="33"/>
      <c r="C1753" s="33"/>
      <c r="D1753" s="34">
        <v>17.875763305539195</v>
      </c>
      <c r="E1753" s="35">
        <v>18.23719041567217</v>
      </c>
    </row>
    <row r="1754" spans="1:5" ht="15">
      <c r="A1754" s="55">
        <v>43583</v>
      </c>
      <c r="B1754" s="33"/>
      <c r="C1754" s="33"/>
      <c r="D1754" s="34">
        <v>17.832578061952944</v>
      </c>
      <c r="E1754" s="35">
        <v>18.192625240548761</v>
      </c>
    </row>
    <row r="1755" spans="1:5" ht="15">
      <c r="A1755" s="55">
        <v>43582</v>
      </c>
      <c r="B1755" s="33"/>
      <c r="C1755" s="33"/>
      <c r="D1755" s="34">
        <v>17.909243280153952</v>
      </c>
      <c r="E1755" s="35">
        <v>18.271152771742504</v>
      </c>
    </row>
    <row r="1756" spans="1:5" ht="15">
      <c r="A1756" s="55">
        <v>43581</v>
      </c>
      <c r="B1756" s="33"/>
      <c r="C1756" s="33"/>
      <c r="D1756" s="34">
        <v>17.93469489105469</v>
      </c>
      <c r="E1756" s="35">
        <v>18.29722515364082</v>
      </c>
    </row>
    <row r="1757" spans="1:5" ht="15">
      <c r="A1757" s="55">
        <v>43580</v>
      </c>
      <c r="B1757" s="33"/>
      <c r="C1757" s="33"/>
      <c r="D1757" s="34">
        <v>17.993604867751149</v>
      </c>
      <c r="E1757" s="35">
        <v>18.356823544020862</v>
      </c>
    </row>
    <row r="1758" spans="1:5" ht="15">
      <c r="A1758" s="55">
        <v>43579</v>
      </c>
      <c r="B1758" s="33"/>
      <c r="C1758" s="33"/>
      <c r="D1758" s="34">
        <v>17.469178082191782</v>
      </c>
      <c r="E1758" s="35">
        <v>17.822229140722293</v>
      </c>
    </row>
    <row r="1759" spans="1:5" ht="15">
      <c r="A1759" s="55">
        <v>43578</v>
      </c>
      <c r="B1759" s="33"/>
      <c r="C1759" s="33"/>
      <c r="D1759" s="34">
        <v>17.823050784050881</v>
      </c>
      <c r="E1759" s="35">
        <v>18.182810113165196</v>
      </c>
    </row>
    <row r="1760" spans="1:5" ht="15">
      <c r="A1760" s="55">
        <v>43577</v>
      </c>
      <c r="B1760" s="33"/>
      <c r="C1760" s="33"/>
      <c r="D1760" s="34">
        <v>17.827498985104455</v>
      </c>
      <c r="E1760" s="35">
        <v>18.187864972051337</v>
      </c>
    </row>
    <row r="1761" spans="1:5" ht="15">
      <c r="A1761" s="55">
        <v>43576</v>
      </c>
      <c r="B1761" s="33"/>
      <c r="C1761" s="33"/>
      <c r="D1761" s="34">
        <v>17.887143615526341</v>
      </c>
      <c r="E1761" s="35">
        <v>18.248758704681009</v>
      </c>
    </row>
    <row r="1762" spans="1:5" ht="15">
      <c r="A1762" s="55">
        <v>43575</v>
      </c>
      <c r="B1762" s="33"/>
      <c r="C1762" s="33"/>
      <c r="D1762" s="34">
        <v>17.95959154357805</v>
      </c>
      <c r="E1762" s="35">
        <v>18.322455734940508</v>
      </c>
    </row>
    <row r="1763" spans="1:5" ht="15">
      <c r="A1763" s="55">
        <v>43574</v>
      </c>
      <c r="B1763" s="33"/>
      <c r="C1763" s="33"/>
      <c r="D1763" s="34">
        <v>17.937732254941761</v>
      </c>
      <c r="E1763" s="35">
        <v>18.299971895200322</v>
      </c>
    </row>
    <row r="1764" spans="1:5" ht="15">
      <c r="A1764" s="55">
        <v>43573</v>
      </c>
      <c r="B1764" s="33"/>
      <c r="C1764" s="33"/>
      <c r="D1764" s="34">
        <v>17.523342597508041</v>
      </c>
      <c r="E1764" s="35">
        <v>17.877463073415981</v>
      </c>
    </row>
    <row r="1765" spans="1:5" ht="15">
      <c r="A1765" s="55">
        <v>43572</v>
      </c>
      <c r="B1765" s="33"/>
      <c r="C1765" s="33"/>
      <c r="D1765" s="34">
        <v>17.143886469722126</v>
      </c>
      <c r="E1765" s="35">
        <v>17.490366843144013</v>
      </c>
    </row>
    <row r="1766" spans="1:5" ht="15">
      <c r="A1766" s="55">
        <v>43571</v>
      </c>
      <c r="B1766" s="33"/>
      <c r="C1766" s="33"/>
      <c r="D1766" s="34">
        <v>17.884368844001123</v>
      </c>
      <c r="E1766" s="35">
        <v>18.245833463619025</v>
      </c>
    </row>
    <row r="1767" spans="1:5" ht="15">
      <c r="A1767" s="55">
        <v>43570</v>
      </c>
      <c r="B1767" s="33"/>
      <c r="C1767" s="33"/>
      <c r="D1767" s="34">
        <v>18.210109451495214</v>
      </c>
      <c r="E1767" s="35">
        <v>18.578066045090271</v>
      </c>
    </row>
    <row r="1768" spans="1:5" ht="15">
      <c r="A1768" s="55">
        <v>43569</v>
      </c>
      <c r="B1768" s="33"/>
      <c r="C1768" s="33"/>
      <c r="D1768" s="34">
        <v>18.062674526838347</v>
      </c>
      <c r="E1768" s="35">
        <v>18.427551970214083</v>
      </c>
    </row>
    <row r="1769" spans="1:5" ht="15">
      <c r="A1769" s="55">
        <v>43568</v>
      </c>
      <c r="B1769" s="33"/>
      <c r="C1769" s="33"/>
      <c r="D1769" s="34">
        <v>18.157617126900401</v>
      </c>
      <c r="E1769" s="35">
        <v>18.5243561898852</v>
      </c>
    </row>
    <row r="1770" spans="1:5" ht="15">
      <c r="A1770" s="55">
        <v>43567</v>
      </c>
      <c r="B1770" s="33"/>
      <c r="C1770" s="33"/>
      <c r="D1770" s="34">
        <v>17.793049953459512</v>
      </c>
      <c r="E1770" s="35">
        <v>18.152342538008067</v>
      </c>
    </row>
    <row r="1771" spans="1:5" ht="15">
      <c r="A1771" s="55">
        <v>43566</v>
      </c>
      <c r="B1771" s="33"/>
      <c r="C1771" s="33"/>
      <c r="D1771" s="34">
        <v>18.963886901614359</v>
      </c>
      <c r="E1771" s="35">
        <v>19.347102553734175</v>
      </c>
    </row>
    <row r="1772" spans="1:5" ht="15">
      <c r="A1772" s="55">
        <v>43565</v>
      </c>
      <c r="B1772" s="33"/>
      <c r="C1772" s="33"/>
      <c r="D1772" s="34">
        <v>18.79090146359653</v>
      </c>
      <c r="E1772" s="35">
        <v>19.170628631801375</v>
      </c>
    </row>
    <row r="1773" spans="1:5" ht="15">
      <c r="A1773" s="55">
        <v>43564</v>
      </c>
      <c r="B1773" s="33"/>
      <c r="C1773" s="33"/>
      <c r="D1773" s="34">
        <v>18.716239369490044</v>
      </c>
      <c r="E1773" s="35">
        <v>19.094420734556554</v>
      </c>
    </row>
    <row r="1774" spans="1:5" ht="15">
      <c r="A1774" s="55">
        <v>43563</v>
      </c>
      <c r="B1774" s="33"/>
      <c r="C1774" s="33"/>
      <c r="D1774" s="34">
        <v>17.848990888453525</v>
      </c>
      <c r="E1774" s="35">
        <v>18.209721056068663</v>
      </c>
    </row>
    <row r="1775" spans="1:5" ht="15">
      <c r="A1775" s="55">
        <v>43562</v>
      </c>
      <c r="B1775" s="33"/>
      <c r="C1775" s="33"/>
      <c r="D1775" s="34">
        <v>17.879978790430741</v>
      </c>
      <c r="E1775" s="35">
        <v>18.2411652786875</v>
      </c>
    </row>
    <row r="1776" spans="1:5" ht="15">
      <c r="A1776" s="55">
        <v>43561</v>
      </c>
      <c r="B1776" s="33"/>
      <c r="C1776" s="33"/>
      <c r="D1776" s="34">
        <v>17.879978790430741</v>
      </c>
      <c r="E1776" s="35">
        <v>18.2411652786875</v>
      </c>
    </row>
    <row r="1777" spans="1:5" ht="15">
      <c r="A1777" s="55">
        <v>43560</v>
      </c>
      <c r="B1777" s="33"/>
      <c r="C1777" s="33"/>
      <c r="D1777" s="34">
        <v>16.791116933345808</v>
      </c>
      <c r="E1777" s="35">
        <v>17.130470041483424</v>
      </c>
    </row>
    <row r="1778" spans="1:5" ht="15">
      <c r="A1778" s="55">
        <v>43559</v>
      </c>
      <c r="B1778" s="33"/>
      <c r="C1778" s="33"/>
      <c r="D1778" s="34">
        <v>16.116337948926329</v>
      </c>
      <c r="E1778" s="35">
        <v>16.441721626605819</v>
      </c>
    </row>
    <row r="1779" spans="1:5" ht="15">
      <c r="A1779" s="55">
        <v>43558</v>
      </c>
      <c r="B1779" s="33"/>
      <c r="C1779" s="33"/>
      <c r="D1779" s="34">
        <v>16.331164769173025</v>
      </c>
      <c r="E1779" s="35">
        <v>16.661140998373575</v>
      </c>
    </row>
    <row r="1780" spans="1:5" ht="15">
      <c r="A1780" s="55">
        <v>43557</v>
      </c>
      <c r="B1780" s="33"/>
      <c r="C1780" s="33"/>
      <c r="D1780" s="34">
        <v>16.200589970501472</v>
      </c>
      <c r="E1780" s="35">
        <v>16.527868343424931</v>
      </c>
    </row>
    <row r="1781" spans="1:5" ht="15">
      <c r="A1781" s="55">
        <v>43556</v>
      </c>
      <c r="B1781" s="33"/>
      <c r="C1781" s="33"/>
      <c r="D1781" s="34">
        <v>16.240542980790188</v>
      </c>
      <c r="E1781" s="35">
        <v>16.568697655593265</v>
      </c>
    </row>
    <row r="1782" spans="1:5" ht="15">
      <c r="A1782" s="55">
        <v>43555</v>
      </c>
      <c r="B1782" s="33"/>
      <c r="C1782" s="33"/>
      <c r="D1782" s="34">
        <v>16.278250568908007</v>
      </c>
      <c r="E1782" s="35">
        <v>16.606814426883631</v>
      </c>
    </row>
    <row r="1783" spans="1:5" ht="15">
      <c r="A1783" s="55">
        <v>43554</v>
      </c>
      <c r="B1783" s="33"/>
      <c r="C1783" s="33"/>
      <c r="D1783" s="34">
        <v>16.262040587300103</v>
      </c>
      <c r="E1783" s="35">
        <v>16.590604445275723</v>
      </c>
    </row>
    <row r="1784" spans="1:5" ht="15">
      <c r="A1784" s="55">
        <v>43553</v>
      </c>
      <c r="B1784" s="33"/>
      <c r="C1784" s="33"/>
      <c r="D1784" s="34">
        <v>16.925091181146545</v>
      </c>
      <c r="E1784" s="35">
        <v>17.266747716574706</v>
      </c>
    </row>
    <row r="1785" spans="1:5" ht="15">
      <c r="A1785" s="55">
        <v>43552</v>
      </c>
      <c r="B1785" s="33"/>
      <c r="C1785" s="33"/>
      <c r="D1785" s="34">
        <v>16.867601586657088</v>
      </c>
      <c r="E1785" s="35">
        <v>17.208670393853264</v>
      </c>
    </row>
    <row r="1786" spans="1:5" ht="15">
      <c r="A1786" s="55">
        <v>43551</v>
      </c>
      <c r="B1786" s="33"/>
      <c r="C1786" s="33"/>
      <c r="D1786" s="34">
        <v>16.486013439599937</v>
      </c>
      <c r="E1786" s="35">
        <v>16.819190498515393</v>
      </c>
    </row>
    <row r="1787" spans="1:5" ht="15">
      <c r="A1787" s="55">
        <v>43550</v>
      </c>
      <c r="B1787" s="33"/>
      <c r="C1787" s="33"/>
      <c r="D1787" s="34">
        <v>16.457957815514025</v>
      </c>
      <c r="E1787" s="35">
        <v>16.790627075230052</v>
      </c>
    </row>
    <row r="1788" spans="1:5" ht="15">
      <c r="A1788" s="55">
        <v>43549</v>
      </c>
      <c r="B1788" s="33"/>
      <c r="C1788" s="33"/>
      <c r="D1788" s="34">
        <v>16.413444847719738</v>
      </c>
      <c r="E1788" s="35">
        <v>16.7448319394035</v>
      </c>
    </row>
    <row r="1789" spans="1:5" ht="15">
      <c r="A1789" s="55">
        <v>43548</v>
      </c>
      <c r="B1789" s="33"/>
      <c r="C1789" s="33"/>
      <c r="D1789" s="34">
        <v>16.572839818889911</v>
      </c>
      <c r="E1789" s="35">
        <v>16.907830161795903</v>
      </c>
    </row>
    <row r="1790" spans="1:5" ht="15">
      <c r="A1790" s="55">
        <v>43547</v>
      </c>
      <c r="B1790" s="33"/>
      <c r="C1790" s="33"/>
      <c r="D1790" s="34">
        <v>16.572206566823922</v>
      </c>
      <c r="E1790" s="35">
        <v>16.907196909729919</v>
      </c>
    </row>
    <row r="1791" spans="1:5" ht="15">
      <c r="A1791" s="55">
        <v>43546</v>
      </c>
      <c r="B1791" s="33"/>
      <c r="C1791" s="33"/>
      <c r="D1791" s="34">
        <v>16.896114998575182</v>
      </c>
      <c r="E1791" s="35">
        <v>17.237437862141025</v>
      </c>
    </row>
    <row r="1792" spans="1:5" ht="15">
      <c r="A1792" s="55">
        <v>43545</v>
      </c>
      <c r="B1792" s="33"/>
      <c r="C1792" s="33"/>
      <c r="D1792" s="34">
        <v>17.112539374463076</v>
      </c>
      <c r="E1792" s="35">
        <v>17.45808011708931</v>
      </c>
    </row>
    <row r="1793" spans="1:5" ht="15">
      <c r="A1793" s="55">
        <v>43544</v>
      </c>
      <c r="B1793" s="33"/>
      <c r="C1793" s="33"/>
      <c r="D1793" s="34">
        <v>17.464036826289878</v>
      </c>
      <c r="E1793" s="35">
        <v>17.816955437631869</v>
      </c>
    </row>
    <row r="1794" spans="1:5" ht="15">
      <c r="A1794" s="55">
        <v>43543</v>
      </c>
      <c r="B1794" s="33"/>
      <c r="C1794" s="33"/>
      <c r="D1794" s="34">
        <v>17.158935118762955</v>
      </c>
      <c r="E1794" s="35">
        <v>17.505818587597645</v>
      </c>
    </row>
    <row r="1795" spans="1:5" ht="15">
      <c r="A1795" s="55">
        <v>43542</v>
      </c>
      <c r="B1795" s="33"/>
      <c r="C1795" s="33"/>
      <c r="D1795" s="34">
        <v>17.659466166131139</v>
      </c>
      <c r="E1795" s="35">
        <v>18.01641586867305</v>
      </c>
    </row>
    <row r="1796" spans="1:5" ht="15">
      <c r="A1796" s="55">
        <v>43541</v>
      </c>
      <c r="B1796" s="33"/>
      <c r="C1796" s="33"/>
      <c r="D1796" s="34">
        <v>17.798696136110671</v>
      </c>
      <c r="E1796" s="35">
        <v>18.158053744633492</v>
      </c>
    </row>
    <row r="1797" spans="1:5" ht="15">
      <c r="A1797" s="55">
        <v>43540</v>
      </c>
      <c r="B1797" s="33"/>
      <c r="C1797" s="33"/>
      <c r="D1797" s="34">
        <v>17.66894577834314</v>
      </c>
      <c r="E1797" s="35">
        <v>18.025759262203849</v>
      </c>
    </row>
    <row r="1798" spans="1:5" ht="15">
      <c r="A1798" s="55">
        <v>43539</v>
      </c>
      <c r="B1798" s="33"/>
      <c r="C1798" s="33"/>
      <c r="D1798" s="34">
        <v>17.916043886150423</v>
      </c>
      <c r="E1798" s="35">
        <v>18.277945619335348</v>
      </c>
    </row>
    <row r="1799" spans="1:5" ht="15">
      <c r="A1799" s="55">
        <v>43538</v>
      </c>
      <c r="B1799" s="33"/>
      <c r="C1799" s="33"/>
      <c r="D1799" s="34">
        <v>18.165686118619814</v>
      </c>
      <c r="E1799" s="35">
        <v>18.532676101128956</v>
      </c>
    </row>
    <row r="1800" spans="1:5" ht="15">
      <c r="A1800" s="55">
        <v>43537</v>
      </c>
      <c r="B1800" s="33"/>
      <c r="C1800" s="33"/>
      <c r="D1800" s="34">
        <v>18.687529785544083</v>
      </c>
      <c r="E1800" s="35">
        <v>19.064972200158859</v>
      </c>
    </row>
    <row r="1801" spans="1:5" ht="15">
      <c r="A1801" s="55">
        <v>43536</v>
      </c>
      <c r="B1801" s="33"/>
      <c r="C1801" s="33"/>
      <c r="D1801" s="34">
        <v>18.635859402237646</v>
      </c>
      <c r="E1801" s="35">
        <v>19.012392634147886</v>
      </c>
    </row>
    <row r="1802" spans="1:5" ht="15">
      <c r="A1802" s="55">
        <v>43535</v>
      </c>
      <c r="B1802" s="33"/>
      <c r="C1802" s="33"/>
      <c r="D1802" s="34">
        <v>18.604150166323461</v>
      </c>
      <c r="E1802" s="35">
        <v>18.979882781561855</v>
      </c>
    </row>
    <row r="1803" spans="1:5" ht="15">
      <c r="A1803" s="55">
        <v>43534</v>
      </c>
      <c r="B1803" s="33"/>
      <c r="C1803" s="33"/>
      <c r="D1803" s="34">
        <v>18.846738442051933</v>
      </c>
      <c r="E1803" s="35">
        <v>19.227359088030397</v>
      </c>
    </row>
    <row r="1804" spans="1:5" ht="15">
      <c r="A1804" s="55">
        <v>43533</v>
      </c>
      <c r="B1804" s="33"/>
      <c r="C1804" s="33"/>
      <c r="D1804" s="34">
        <v>18.849905003166562</v>
      </c>
      <c r="E1804" s="35">
        <v>19.230525649145029</v>
      </c>
    </row>
    <row r="1805" spans="1:5" ht="15">
      <c r="A1805" s="55">
        <v>43532</v>
      </c>
      <c r="B1805" s="33"/>
      <c r="C1805" s="33"/>
      <c r="D1805" s="34">
        <v>18.60101329955668</v>
      </c>
      <c r="E1805" s="35">
        <v>18.976567447751741</v>
      </c>
    </row>
    <row r="1806" spans="1:5" ht="15">
      <c r="A1806" s="55">
        <v>43531</v>
      </c>
      <c r="B1806" s="33"/>
      <c r="C1806" s="33"/>
      <c r="D1806" s="34">
        <v>18.790675547097997</v>
      </c>
      <c r="E1806" s="35">
        <v>19.169996828417379</v>
      </c>
    </row>
    <row r="1807" spans="1:5" ht="15">
      <c r="A1807" s="55">
        <v>43530</v>
      </c>
      <c r="B1807" s="33"/>
      <c r="C1807" s="33"/>
      <c r="D1807" s="34">
        <v>18.636363636363637</v>
      </c>
      <c r="E1807" s="35">
        <v>19.012932674020536</v>
      </c>
    </row>
    <row r="1808" spans="1:5" ht="15">
      <c r="A1808" s="55">
        <v>43529</v>
      </c>
      <c r="B1808" s="33"/>
      <c r="C1808" s="33"/>
      <c r="D1808" s="34">
        <v>18.638884487402947</v>
      </c>
      <c r="E1808" s="35">
        <v>19.015369988908255</v>
      </c>
    </row>
    <row r="1809" spans="1:5" ht="15">
      <c r="A1809" s="55">
        <v>43528</v>
      </c>
      <c r="B1809" s="33"/>
      <c r="C1809" s="33"/>
      <c r="D1809" s="34">
        <v>18.809312919144627</v>
      </c>
      <c r="E1809" s="35">
        <v>19.189548272807794</v>
      </c>
    </row>
    <row r="1810" spans="1:5" ht="15">
      <c r="A1810" s="55">
        <v>43527</v>
      </c>
      <c r="B1810" s="33"/>
      <c r="C1810" s="33"/>
      <c r="D1810" s="34">
        <v>18.976729460186796</v>
      </c>
      <c r="E1810" s="35">
        <v>19.35982270064904</v>
      </c>
    </row>
    <row r="1811" spans="1:5" ht="15">
      <c r="A1811" s="55">
        <v>43526</v>
      </c>
      <c r="B1811" s="33"/>
      <c r="C1811" s="33"/>
      <c r="D1811" s="34">
        <v>18.80291277505145</v>
      </c>
      <c r="E1811" s="35">
        <v>19.18283995567516</v>
      </c>
    </row>
    <row r="1812" spans="1:5" ht="15">
      <c r="A1812" s="55">
        <v>43525</v>
      </c>
      <c r="B1812" s="33"/>
      <c r="C1812" s="33"/>
      <c r="D1812" s="34">
        <v>19.040050656957415</v>
      </c>
      <c r="E1812" s="35">
        <v>19.424410321355076</v>
      </c>
    </row>
    <row r="1813" spans="1:5" ht="15">
      <c r="A1813" s="55">
        <v>43524</v>
      </c>
      <c r="B1813" s="33"/>
      <c r="C1813" s="33"/>
      <c r="D1813" s="34">
        <v>19.65991339802143</v>
      </c>
      <c r="E1813" s="35">
        <v>20.056891810739909</v>
      </c>
    </row>
    <row r="1814" spans="1:5" ht="15">
      <c r="A1814" s="55">
        <v>43523</v>
      </c>
      <c r="B1814" s="33"/>
      <c r="C1814" s="33"/>
      <c r="D1814" s="34">
        <v>19.376086475552324</v>
      </c>
      <c r="E1814" s="35">
        <v>19.767691772812036</v>
      </c>
    </row>
    <row r="1815" spans="1:5" ht="15">
      <c r="A1815" s="55">
        <v>43522</v>
      </c>
      <c r="B1815" s="33"/>
      <c r="C1815" s="33"/>
      <c r="D1815" s="34">
        <v>19.243964621824933</v>
      </c>
      <c r="E1815" s="35">
        <v>19.632683894117278</v>
      </c>
    </row>
    <row r="1816" spans="1:5" ht="15">
      <c r="A1816" s="55">
        <v>43521</v>
      </c>
      <c r="B1816" s="33"/>
      <c r="C1816" s="33"/>
      <c r="D1816" s="34">
        <v>19.718265572430276</v>
      </c>
      <c r="E1816" s="35">
        <v>20.116341225670535</v>
      </c>
    </row>
    <row r="1817" spans="1:5" ht="15">
      <c r="A1817" s="55">
        <v>43520</v>
      </c>
      <c r="B1817" s="33"/>
      <c r="C1817" s="33"/>
      <c r="D1817" s="34">
        <v>19.691973696630274</v>
      </c>
      <c r="E1817" s="35">
        <v>20.089670578611209</v>
      </c>
    </row>
    <row r="1818" spans="1:5" ht="15">
      <c r="A1818" s="55">
        <v>43519</v>
      </c>
      <c r="B1818" s="33"/>
      <c r="C1818" s="33"/>
      <c r="D1818" s="34">
        <v>19.702671239341786</v>
      </c>
      <c r="E1818" s="35">
        <v>20.100997388541046</v>
      </c>
    </row>
    <row r="1819" spans="1:5" ht="15">
      <c r="A1819" s="55">
        <v>43518</v>
      </c>
      <c r="B1819" s="33"/>
      <c r="C1819" s="33"/>
      <c r="D1819" s="34">
        <v>20.049712110247619</v>
      </c>
      <c r="E1819" s="35">
        <v>20.454960198848443</v>
      </c>
    </row>
    <row r="1820" spans="1:5" ht="15">
      <c r="A1820" s="55">
        <v>43517</v>
      </c>
      <c r="B1820" s="33"/>
      <c r="C1820" s="33"/>
      <c r="D1820" s="34">
        <v>20.337145918013672</v>
      </c>
      <c r="E1820" s="35">
        <v>20.748022812490152</v>
      </c>
    </row>
    <row r="1821" spans="1:5" ht="15">
      <c r="A1821" s="55">
        <v>43516</v>
      </c>
      <c r="B1821" s="33"/>
      <c r="C1821" s="33"/>
      <c r="D1821" s="34">
        <v>19.813864130263617</v>
      </c>
      <c r="E1821" s="35">
        <v>20.213851532235203</v>
      </c>
    </row>
    <row r="1822" spans="1:5" ht="15">
      <c r="A1822" s="55">
        <v>43515</v>
      </c>
      <c r="B1822" s="33"/>
      <c r="C1822" s="33"/>
      <c r="D1822" s="34">
        <v>20.020742323768818</v>
      </c>
      <c r="E1822" s="35">
        <v>20.424903359627894</v>
      </c>
    </row>
    <row r="1823" spans="1:5" ht="15">
      <c r="A1823" s="55">
        <v>43514</v>
      </c>
      <c r="B1823" s="33"/>
      <c r="C1823" s="33"/>
      <c r="D1823" s="34">
        <v>20.197767646596446</v>
      </c>
      <c r="E1823" s="35">
        <v>20.605879578682597</v>
      </c>
    </row>
    <row r="1824" spans="1:5" ht="15">
      <c r="A1824" s="55">
        <v>43513</v>
      </c>
      <c r="B1824" s="33"/>
      <c r="C1824" s="33"/>
      <c r="D1824" s="34">
        <v>19.998742336110674</v>
      </c>
      <c r="E1824" s="35">
        <v>20.402452444584185</v>
      </c>
    </row>
    <row r="1825" spans="1:5" ht="15">
      <c r="A1825" s="55">
        <v>43512</v>
      </c>
      <c r="B1825" s="33"/>
      <c r="C1825" s="33"/>
      <c r="D1825" s="34">
        <v>19.988995440968399</v>
      </c>
      <c r="E1825" s="35">
        <v>20.39270554944191</v>
      </c>
    </row>
    <row r="1826" spans="1:5" ht="15">
      <c r="A1826" s="55">
        <v>43511</v>
      </c>
      <c r="B1826" s="33"/>
      <c r="C1826" s="33"/>
      <c r="D1826" s="34">
        <v>20.182990095896873</v>
      </c>
      <c r="E1826" s="35">
        <v>20.590473196038356</v>
      </c>
    </row>
    <row r="1827" spans="1:5" ht="15">
      <c r="A1827" s="55">
        <v>43510</v>
      </c>
      <c r="B1827" s="33"/>
      <c r="C1827" s="33"/>
      <c r="D1827" s="34">
        <v>19.771116824481094</v>
      </c>
      <c r="E1827" s="35">
        <v>20.170564996551075</v>
      </c>
    </row>
    <row r="1828" spans="1:5" ht="15">
      <c r="A1828" s="55">
        <v>43509</v>
      </c>
      <c r="B1828" s="33"/>
      <c r="C1828" s="33"/>
      <c r="D1828" s="34">
        <v>19.913809374016985</v>
      </c>
      <c r="E1828" s="35">
        <v>20.315822585718781</v>
      </c>
    </row>
    <row r="1829" spans="1:5" ht="15">
      <c r="A1829" s="55">
        <v>43508</v>
      </c>
      <c r="B1829" s="33"/>
      <c r="C1829" s="33"/>
      <c r="D1829" s="34">
        <v>19.985888993414864</v>
      </c>
      <c r="E1829" s="35">
        <v>20.389777359673879</v>
      </c>
    </row>
    <row r="1830" spans="1:5" ht="15">
      <c r="A1830" s="55">
        <v>43507</v>
      </c>
      <c r="B1830" s="33"/>
      <c r="C1830" s="33"/>
      <c r="D1830" s="34">
        <v>20.615986234944472</v>
      </c>
      <c r="E1830" s="35">
        <v>21.032692006882527</v>
      </c>
    </row>
    <row r="1831" spans="1:5" ht="15">
      <c r="A1831" s="55">
        <v>43506</v>
      </c>
      <c r="B1831" s="33"/>
      <c r="C1831" s="33"/>
      <c r="D1831" s="34">
        <v>20.671887235708692</v>
      </c>
      <c r="E1831" s="35">
        <v>21.089741581832417</v>
      </c>
    </row>
    <row r="1832" spans="1:5" ht="15">
      <c r="A1832" s="55">
        <v>43505</v>
      </c>
      <c r="B1832" s="33"/>
      <c r="C1832" s="33"/>
      <c r="D1832" s="34">
        <v>20.572592012529366</v>
      </c>
      <c r="E1832" s="35">
        <v>21.39984338292874</v>
      </c>
    </row>
    <row r="1833" spans="1:5" ht="15">
      <c r="A1833" s="55">
        <v>43504</v>
      </c>
      <c r="B1833" s="33"/>
      <c r="C1833" s="33"/>
      <c r="D1833" s="34">
        <v>21.171808927173061</v>
      </c>
      <c r="E1833" s="35">
        <v>21.599686765857477</v>
      </c>
    </row>
    <row r="1834" spans="1:5" ht="15">
      <c r="A1834" s="55">
        <v>43503</v>
      </c>
      <c r="B1834" s="33"/>
      <c r="C1834" s="33"/>
      <c r="D1834" s="34">
        <v>21.069316225942732</v>
      </c>
      <c r="E1834" s="35">
        <v>21.494914723830384</v>
      </c>
    </row>
    <row r="1835" spans="1:5" ht="15">
      <c r="A1835" s="55">
        <v>43502</v>
      </c>
      <c r="B1835" s="33"/>
      <c r="C1835" s="33"/>
      <c r="D1835" s="34">
        <v>21.185621981055142</v>
      </c>
      <c r="E1835" s="35">
        <v>21.613449595382974</v>
      </c>
    </row>
    <row r="1836" spans="1:5" ht="15">
      <c r="A1836" s="55">
        <v>43501</v>
      </c>
      <c r="B1836" s="33"/>
      <c r="C1836" s="33"/>
      <c r="D1836" s="34">
        <v>20.874272226593234</v>
      </c>
      <c r="E1836" s="35">
        <v>21.295987411487015</v>
      </c>
    </row>
    <row r="1837" spans="1:5" ht="15">
      <c r="A1837" s="55">
        <v>43500</v>
      </c>
      <c r="B1837" s="33"/>
      <c r="C1837" s="33"/>
      <c r="D1837" s="34">
        <v>21.013690007867822</v>
      </c>
      <c r="E1837" s="35">
        <v>21.437922895357985</v>
      </c>
    </row>
    <row r="1838" spans="1:5" ht="15">
      <c r="A1838" s="55">
        <v>43499</v>
      </c>
      <c r="B1838" s="33"/>
      <c r="C1838" s="33"/>
      <c r="D1838" s="34">
        <v>21.253349304920718</v>
      </c>
      <c r="E1838" s="35">
        <v>21.682690792169719</v>
      </c>
    </row>
    <row r="1839" spans="1:5" ht="15">
      <c r="A1839" s="55">
        <v>43498</v>
      </c>
      <c r="B1839" s="33"/>
      <c r="C1839" s="33"/>
      <c r="D1839" s="34">
        <v>21.253349304920718</v>
      </c>
      <c r="E1839" s="35">
        <v>21.682690792169719</v>
      </c>
    </row>
    <row r="1840" spans="1:5" ht="15">
      <c r="A1840" s="55">
        <v>43497</v>
      </c>
      <c r="B1840" s="33"/>
      <c r="C1840" s="33"/>
      <c r="D1840" s="34">
        <v>21.92194937427103</v>
      </c>
      <c r="E1840" s="35">
        <v>22.364530466853697</v>
      </c>
    </row>
    <row r="1841" spans="1:5" ht="15">
      <c r="A1841" s="55">
        <v>43496</v>
      </c>
      <c r="B1841" s="33"/>
      <c r="C1841" s="33"/>
      <c r="D1841" s="34">
        <v>23.155728622534586</v>
      </c>
      <c r="E1841" s="35">
        <v>23.623642637794031</v>
      </c>
    </row>
    <row r="1842" spans="1:5" ht="15">
      <c r="A1842" s="55">
        <v>43495</v>
      </c>
      <c r="B1842" s="33"/>
      <c r="C1842" s="33"/>
      <c r="D1842" s="34">
        <v>23.053006653422891</v>
      </c>
      <c r="E1842" s="35">
        <v>23.518430927379939</v>
      </c>
    </row>
    <row r="1843" spans="1:5" ht="15">
      <c r="A1843" s="55">
        <v>43494</v>
      </c>
      <c r="B1843" s="33"/>
      <c r="C1843" s="33"/>
      <c r="D1843" s="34">
        <v>23.173261863471545</v>
      </c>
      <c r="E1843" s="35">
        <v>23.641179252719535</v>
      </c>
    </row>
    <row r="1844" spans="1:5" ht="15">
      <c r="A1844" s="55">
        <v>43493</v>
      </c>
      <c r="B1844" s="33"/>
      <c r="C1844" s="33"/>
      <c r="D1844" s="34">
        <v>24.221488123328616</v>
      </c>
      <c r="E1844" s="35">
        <v>24.711027214094695</v>
      </c>
    </row>
    <row r="1845" spans="1:5" ht="15">
      <c r="A1845" s="55">
        <v>43492</v>
      </c>
      <c r="B1845" s="33"/>
      <c r="C1845" s="33"/>
      <c r="D1845" s="34">
        <v>24.296975597500076</v>
      </c>
      <c r="E1845" s="35">
        <v>24.787538079834174</v>
      </c>
    </row>
    <row r="1846" spans="1:5" ht="15">
      <c r="A1846" s="55">
        <v>43491</v>
      </c>
      <c r="B1846" s="33"/>
      <c r="C1846" s="33"/>
      <c r="D1846" s="34">
        <v>24.296975597500076</v>
      </c>
      <c r="E1846" s="35">
        <v>24.787538079834174</v>
      </c>
    </row>
    <row r="1847" spans="1:5" ht="15">
      <c r="A1847" s="55">
        <v>43490</v>
      </c>
      <c r="B1847" s="33"/>
      <c r="C1847" s="33"/>
      <c r="D1847" s="34">
        <v>24.476618196664678</v>
      </c>
      <c r="E1847" s="35">
        <v>25.31610188122232</v>
      </c>
    </row>
    <row r="1848" spans="1:5" ht="15">
      <c r="A1848" s="55">
        <v>43489</v>
      </c>
      <c r="B1848" s="33"/>
      <c r="C1848" s="33"/>
      <c r="D1848" s="34">
        <v>24.509035010666334</v>
      </c>
      <c r="E1848" s="35">
        <v>25.004078303425775</v>
      </c>
    </row>
    <row r="1849" spans="1:5" ht="15">
      <c r="A1849" s="55">
        <v>43488</v>
      </c>
      <c r="B1849" s="33"/>
      <c r="C1849" s="33"/>
      <c r="D1849" s="34">
        <v>23.627361604476437</v>
      </c>
      <c r="E1849" s="35">
        <v>24.104555028134921</v>
      </c>
    </row>
    <row r="1850" spans="1:5" ht="15">
      <c r="A1850" s="55">
        <v>43487</v>
      </c>
      <c r="B1850" s="33"/>
      <c r="C1850" s="33"/>
      <c r="D1850" s="34">
        <v>23.472955974842769</v>
      </c>
      <c r="E1850" s="35">
        <v>23.947169811320755</v>
      </c>
    </row>
    <row r="1851" spans="1:5" ht="15">
      <c r="A1851" s="55">
        <v>43486</v>
      </c>
      <c r="B1851" s="33"/>
      <c r="C1851" s="33"/>
      <c r="D1851" s="34">
        <v>24.291011942174734</v>
      </c>
      <c r="E1851" s="35">
        <v>24.781898177247015</v>
      </c>
    </row>
    <row r="1852" spans="1:5" ht="15">
      <c r="A1852" s="55">
        <v>43485</v>
      </c>
      <c r="B1852" s="33"/>
      <c r="C1852" s="33"/>
      <c r="D1852" s="34">
        <v>24.225197541703249</v>
      </c>
      <c r="E1852" s="35">
        <v>24.714348425937541</v>
      </c>
    </row>
    <row r="1853" spans="1:5" ht="15">
      <c r="A1853" s="55">
        <v>43484</v>
      </c>
      <c r="B1853" s="33"/>
      <c r="C1853" s="33"/>
      <c r="D1853" s="34">
        <v>24.063087921735857</v>
      </c>
      <c r="E1853" s="35">
        <v>24.5491032233789</v>
      </c>
    </row>
    <row r="1854" spans="1:5" ht="15">
      <c r="A1854" s="55">
        <v>43483</v>
      </c>
      <c r="B1854" s="33"/>
      <c r="C1854" s="33"/>
      <c r="D1854" s="34">
        <v>24.244951712028094</v>
      </c>
      <c r="E1854" s="35">
        <v>24.734729712780634</v>
      </c>
    </row>
    <row r="1855" spans="1:5" ht="15">
      <c r="A1855" s="55">
        <v>43482</v>
      </c>
      <c r="B1855" s="33"/>
      <c r="C1855" s="33"/>
      <c r="D1855" s="34">
        <v>23.819375311100053</v>
      </c>
      <c r="E1855" s="35">
        <v>24.300335988053757</v>
      </c>
    </row>
    <row r="1856" spans="1:5" ht="15">
      <c r="A1856" s="55">
        <v>43481</v>
      </c>
      <c r="B1856" s="33"/>
      <c r="C1856" s="33"/>
      <c r="D1856" s="34">
        <v>23.544139465875372</v>
      </c>
      <c r="E1856" s="35">
        <v>24.019535113748766</v>
      </c>
    </row>
    <row r="1857" spans="1:5" ht="15">
      <c r="A1857" s="55">
        <v>43480</v>
      </c>
      <c r="B1857" s="33"/>
      <c r="C1857" s="33"/>
      <c r="D1857" s="34">
        <v>23.646674953387194</v>
      </c>
      <c r="E1857" s="35">
        <v>24.12461155997514</v>
      </c>
    </row>
    <row r="1858" spans="1:5" ht="15">
      <c r="A1858" s="55">
        <v>43479</v>
      </c>
      <c r="B1858" s="33"/>
      <c r="C1858" s="33"/>
      <c r="D1858" s="34">
        <v>23.915683282996543</v>
      </c>
      <c r="E1858" s="35">
        <v>24.398916461686955</v>
      </c>
    </row>
    <row r="1859" spans="1:5" ht="15">
      <c r="A1859" s="55">
        <v>43478</v>
      </c>
      <c r="B1859" s="33"/>
      <c r="C1859" s="33"/>
      <c r="D1859" s="34">
        <v>24.14156813939017</v>
      </c>
      <c r="E1859" s="35">
        <v>24.629433727442439</v>
      </c>
    </row>
    <row r="1860" spans="1:5" ht="15">
      <c r="A1860" s="55">
        <v>43477</v>
      </c>
      <c r="B1860" s="33"/>
      <c r="C1860" s="33"/>
      <c r="D1860" s="34">
        <v>24.124455507156192</v>
      </c>
      <c r="E1860" s="35">
        <v>24.611698817672686</v>
      </c>
    </row>
    <row r="1861" spans="1:5" ht="15">
      <c r="A1861" s="55">
        <v>43476</v>
      </c>
      <c r="B1861" s="33"/>
      <c r="C1861" s="33"/>
      <c r="D1861" s="34">
        <v>23.685438705662726</v>
      </c>
      <c r="E1861" s="35">
        <v>24.199751088985689</v>
      </c>
    </row>
    <row r="1862" spans="1:5" ht="15">
      <c r="A1862" s="55">
        <v>43475</v>
      </c>
      <c r="B1862" s="33"/>
      <c r="C1862" s="33"/>
      <c r="D1862" s="34">
        <v>24.282206682206684</v>
      </c>
      <c r="E1862" s="35">
        <v>24.772649572649573</v>
      </c>
    </row>
    <row r="1863" spans="1:5" ht="15">
      <c r="A1863" s="55">
        <v>43474</v>
      </c>
      <c r="B1863" s="33"/>
      <c r="C1863" s="33"/>
      <c r="D1863" s="34">
        <v>23.598732052955441</v>
      </c>
      <c r="E1863" s="35">
        <v>24.075455280004974</v>
      </c>
    </row>
    <row r="1864" spans="1:5" ht="15">
      <c r="A1864" s="55">
        <v>43473</v>
      </c>
      <c r="B1864" s="33"/>
      <c r="C1864" s="33"/>
      <c r="D1864" s="34">
        <v>23.304915992532671</v>
      </c>
      <c r="E1864" s="35">
        <v>23.77598008711886</v>
      </c>
    </row>
    <row r="1865" spans="1:5" ht="15">
      <c r="A1865" s="55">
        <v>43472</v>
      </c>
      <c r="B1865" s="33"/>
      <c r="C1865" s="33"/>
      <c r="D1865" s="34">
        <v>23.572140232891211</v>
      </c>
      <c r="E1865" s="35">
        <v>24.048508624447351</v>
      </c>
    </row>
    <row r="1866" spans="1:5" ht="15">
      <c r="A1866" s="55">
        <v>43471</v>
      </c>
      <c r="B1866" s="33"/>
      <c r="C1866" s="33"/>
      <c r="D1866" s="34">
        <v>23.839688715953308</v>
      </c>
      <c r="E1866" s="35">
        <v>24.321556420233463</v>
      </c>
    </row>
    <row r="1867" spans="1:5" ht="15">
      <c r="A1867" s="55">
        <v>43470</v>
      </c>
      <c r="B1867" s="33"/>
      <c r="C1867" s="33"/>
      <c r="D1867" s="34">
        <v>23.839688715953308</v>
      </c>
      <c r="E1867" s="35">
        <v>24.321556420233463</v>
      </c>
    </row>
    <row r="1868" spans="1:5" ht="15">
      <c r="A1868" s="55">
        <v>43469</v>
      </c>
      <c r="B1868" s="33"/>
      <c r="C1868" s="33"/>
      <c r="D1868" s="34">
        <v>23.717976653696496</v>
      </c>
      <c r="E1868" s="35">
        <v>24.197354085603113</v>
      </c>
    </row>
    <row r="1869" spans="1:5" ht="15">
      <c r="A1869" s="55">
        <v>43468</v>
      </c>
      <c r="B1869" s="33"/>
      <c r="C1869" s="33"/>
      <c r="D1869" s="34">
        <v>22.98775383661448</v>
      </c>
      <c r="E1869" s="35">
        <v>23.452177956905903</v>
      </c>
    </row>
    <row r="1870" spans="1:5" ht="15">
      <c r="A1870" s="55">
        <v>43467</v>
      </c>
      <c r="B1870" s="33"/>
      <c r="C1870" s="33"/>
      <c r="D1870" s="34">
        <v>23.452321827663269</v>
      </c>
      <c r="E1870" s="35">
        <v>23.925999503352369</v>
      </c>
    </row>
    <row r="1871" spans="1:5" ht="15">
      <c r="A1871" s="55">
        <v>43466</v>
      </c>
      <c r="B1871" s="33"/>
      <c r="C1871" s="33"/>
      <c r="D1871" s="34">
        <v>24.089141861839448</v>
      </c>
      <c r="E1871" s="35">
        <v>24.575596404466424</v>
      </c>
    </row>
    <row r="1872" spans="1:5" ht="15">
      <c r="A1872" s="55">
        <v>43465</v>
      </c>
      <c r="B1872" s="33"/>
      <c r="C1872" s="33"/>
      <c r="D1872" s="34">
        <v>23.723989922552956</v>
      </c>
      <c r="E1872" s="35">
        <v>24.20297968958975</v>
      </c>
    </row>
    <row r="1873" spans="1:5" ht="15">
      <c r="A1873" s="55">
        <v>43464</v>
      </c>
      <c r="B1873" s="33"/>
      <c r="C1873" s="33"/>
      <c r="D1873" s="34">
        <v>23.853068333799882</v>
      </c>
      <c r="E1873" s="35">
        <v>24.335168423999253</v>
      </c>
    </row>
    <row r="1874" spans="1:5" ht="15">
      <c r="A1874" s="55">
        <v>43463</v>
      </c>
      <c r="B1874" s="33"/>
      <c r="C1874" s="33"/>
      <c r="D1874" s="34">
        <v>24.095051475848344</v>
      </c>
      <c r="E1874" s="35">
        <v>24.581817050791578</v>
      </c>
    </row>
    <row r="1875" spans="1:5" ht="15">
      <c r="A1875" s="55">
        <v>43462</v>
      </c>
      <c r="B1875" s="33"/>
      <c r="C1875" s="33"/>
      <c r="D1875" s="34">
        <v>24.485708065067961</v>
      </c>
      <c r="E1875" s="35">
        <v>24.98024944791764</v>
      </c>
    </row>
    <row r="1876" spans="1:5" ht="15">
      <c r="A1876" s="55">
        <v>43461</v>
      </c>
      <c r="B1876" s="33"/>
      <c r="C1876" s="33"/>
      <c r="D1876" s="34">
        <v>24.908462544367644</v>
      </c>
      <c r="E1876" s="35">
        <v>25.411607198455691</v>
      </c>
    </row>
    <row r="1877" spans="1:5" ht="15">
      <c r="A1877" s="55">
        <v>43460</v>
      </c>
      <c r="B1877" s="33"/>
      <c r="C1877" s="33"/>
      <c r="D1877" s="34">
        <v>24.946249922326476</v>
      </c>
      <c r="E1877" s="35">
        <v>25.450195737277074</v>
      </c>
    </row>
    <row r="1878" spans="1:5" ht="15">
      <c r="A1878" s="55">
        <v>43459</v>
      </c>
      <c r="B1878" s="33"/>
      <c r="C1878" s="33"/>
      <c r="D1878" s="34">
        <v>24.946249922326476</v>
      </c>
      <c r="E1878" s="35">
        <v>25.450195737277074</v>
      </c>
    </row>
    <row r="1879" spans="1:5" ht="15">
      <c r="A1879" s="55">
        <v>43458</v>
      </c>
      <c r="B1879" s="33"/>
      <c r="C1879" s="33"/>
      <c r="D1879" s="34">
        <v>24.946249922326476</v>
      </c>
      <c r="E1879" s="35">
        <v>25.450195737277074</v>
      </c>
    </row>
    <row r="1880" spans="1:5" ht="15">
      <c r="A1880" s="55">
        <v>43457</v>
      </c>
      <c r="B1880" s="33"/>
      <c r="C1880" s="33"/>
      <c r="D1880" s="34">
        <v>24.909277325545268</v>
      </c>
      <c r="E1880" s="35">
        <v>25.412601752314668</v>
      </c>
    </row>
    <row r="1881" spans="1:5" ht="15">
      <c r="A1881" s="55">
        <v>43456</v>
      </c>
      <c r="B1881" s="33"/>
      <c r="C1881" s="33"/>
      <c r="D1881" s="34">
        <v>24.946249922326476</v>
      </c>
      <c r="E1881" s="35">
        <v>25.450195737277074</v>
      </c>
    </row>
    <row r="1882" spans="1:5" ht="15">
      <c r="A1882" s="55">
        <v>43455</v>
      </c>
      <c r="B1882" s="33"/>
      <c r="C1882" s="33"/>
      <c r="D1882" s="34">
        <v>25.235816814764185</v>
      </c>
      <c r="E1882" s="35">
        <v>25.745355123345554</v>
      </c>
    </row>
    <row r="1883" spans="1:5" ht="15">
      <c r="A1883" s="55">
        <v>43454</v>
      </c>
      <c r="B1883" s="33"/>
      <c r="C1883" s="33"/>
      <c r="D1883" s="34">
        <v>25.856810063674487</v>
      </c>
      <c r="E1883" s="35">
        <v>26.379251436558476</v>
      </c>
    </row>
    <row r="1884" spans="1:5" ht="15">
      <c r="A1884" s="55">
        <v>43453</v>
      </c>
      <c r="B1884" s="33"/>
      <c r="C1884" s="33"/>
      <c r="D1884" s="34">
        <v>25.08294830847468</v>
      </c>
      <c r="E1884" s="35">
        <v>25.589630686222826</v>
      </c>
    </row>
    <row r="1885" spans="1:5" ht="15">
      <c r="A1885" s="55">
        <v>43452</v>
      </c>
      <c r="B1885" s="33"/>
      <c r="C1885" s="33"/>
      <c r="D1885" s="34">
        <v>25.745746984225182</v>
      </c>
      <c r="E1885" s="35">
        <v>26.266006804825238</v>
      </c>
    </row>
    <row r="1886" spans="1:5" ht="15">
      <c r="A1886" s="55">
        <v>43451</v>
      </c>
      <c r="B1886" s="33"/>
      <c r="C1886" s="33"/>
      <c r="D1886" s="34">
        <v>25.611068171278401</v>
      </c>
      <c r="E1886" s="35">
        <v>26.128613386922247</v>
      </c>
    </row>
    <row r="1887" spans="1:5" ht="15">
      <c r="A1887" s="55">
        <v>43450</v>
      </c>
      <c r="B1887" s="33"/>
      <c r="C1887" s="33"/>
      <c r="D1887" s="34">
        <v>25.087730137155564</v>
      </c>
      <c r="E1887" s="35">
        <v>25.594340788335593</v>
      </c>
    </row>
    <row r="1888" spans="1:5" ht="15">
      <c r="A1888" s="55">
        <v>43449</v>
      </c>
      <c r="B1888" s="33"/>
      <c r="C1888" s="33"/>
      <c r="D1888" s="34">
        <v>25.25701223279377</v>
      </c>
      <c r="E1888" s="35">
        <v>25.767329791177559</v>
      </c>
    </row>
    <row r="1889" spans="1:5" ht="15">
      <c r="A1889" s="55">
        <v>43448</v>
      </c>
      <c r="B1889" s="33"/>
      <c r="C1889" s="33"/>
      <c r="D1889" s="34">
        <v>24.890646237489186</v>
      </c>
      <c r="E1889" s="35">
        <v>25.393549981465462</v>
      </c>
    </row>
    <row r="1890" spans="1:5" ht="15">
      <c r="A1890" s="55">
        <v>43447</v>
      </c>
      <c r="B1890" s="33"/>
      <c r="C1890" s="33"/>
      <c r="D1890" s="34">
        <v>24.46927546983185</v>
      </c>
      <c r="E1890" s="35">
        <v>24.963835311572701</v>
      </c>
    </row>
    <row r="1891" spans="1:5" ht="15">
      <c r="A1891" s="55">
        <v>43446</v>
      </c>
      <c r="B1891" s="33"/>
      <c r="C1891" s="33"/>
      <c r="D1891" s="34">
        <v>24.079854136407182</v>
      </c>
      <c r="E1891" s="35">
        <v>24.566272134491179</v>
      </c>
    </row>
    <row r="1892" spans="1:5" ht="15">
      <c r="A1892" s="55">
        <v>43445</v>
      </c>
      <c r="B1892" s="33"/>
      <c r="C1892" s="33"/>
      <c r="D1892" s="34">
        <v>24.214382883997033</v>
      </c>
      <c r="E1892" s="35">
        <v>24.703499876329456</v>
      </c>
    </row>
    <row r="1893" spans="1:5" ht="15">
      <c r="A1893" s="55">
        <v>43444</v>
      </c>
      <c r="B1893" s="33"/>
      <c r="C1893" s="33"/>
      <c r="D1893" s="34">
        <v>23.949444633520002</v>
      </c>
      <c r="E1893" s="35">
        <v>24.433340552581914</v>
      </c>
    </row>
    <row r="1894" spans="1:5" ht="15">
      <c r="A1894" s="55">
        <v>43443</v>
      </c>
      <c r="B1894" s="33"/>
      <c r="C1894" s="33"/>
      <c r="D1894" s="34">
        <v>23.767873723305478</v>
      </c>
      <c r="E1894" s="35">
        <v>24.248220365212006</v>
      </c>
    </row>
    <row r="1895" spans="1:5" ht="15">
      <c r="A1895" s="55">
        <v>43442</v>
      </c>
      <c r="B1895" s="33"/>
      <c r="C1895" s="33"/>
      <c r="D1895" s="34">
        <v>23.767873723305478</v>
      </c>
      <c r="E1895" s="35">
        <v>24.248220365212006</v>
      </c>
    </row>
    <row r="1896" spans="1:5" ht="15">
      <c r="A1896" s="55">
        <v>43441</v>
      </c>
      <c r="B1896" s="33"/>
      <c r="C1896" s="33"/>
      <c r="D1896" s="34">
        <v>24.172701949860723</v>
      </c>
      <c r="E1896" s="35">
        <v>24.661095636025998</v>
      </c>
    </row>
    <row r="1897" spans="1:5" ht="15">
      <c r="A1897" s="55">
        <v>43440</v>
      </c>
      <c r="B1897" s="33"/>
      <c r="C1897" s="33"/>
      <c r="D1897" s="34">
        <v>24.689797936105791</v>
      </c>
      <c r="E1897" s="35">
        <v>25.188469381449668</v>
      </c>
    </row>
    <row r="1898" spans="1:5" ht="15">
      <c r="A1898" s="55">
        <v>43439</v>
      </c>
      <c r="B1898" s="33"/>
      <c r="C1898" s="33"/>
      <c r="D1898" s="34">
        <v>24.872491509725226</v>
      </c>
      <c r="E1898" s="35">
        <v>25.375115776474221</v>
      </c>
    </row>
    <row r="1899" spans="1:5" ht="15">
      <c r="A1899" s="55">
        <v>43438</v>
      </c>
      <c r="B1899" s="33"/>
      <c r="C1899" s="33"/>
      <c r="D1899" s="34">
        <v>25.874922600619193</v>
      </c>
      <c r="E1899" s="35">
        <v>26.397523219814243</v>
      </c>
    </row>
    <row r="1900" spans="1:5" ht="15">
      <c r="A1900" s="55">
        <v>43437</v>
      </c>
      <c r="B1900" s="33"/>
      <c r="C1900" s="33"/>
      <c r="D1900" s="34">
        <v>25.153686300052726</v>
      </c>
      <c r="E1900" s="35">
        <v>25.661735057845597</v>
      </c>
    </row>
    <row r="1901" spans="1:5" ht="15">
      <c r="A1901" s="55">
        <v>43436</v>
      </c>
      <c r="B1901" s="33"/>
      <c r="C1901" s="33"/>
      <c r="D1901" s="34">
        <v>25.011281100293616</v>
      </c>
      <c r="E1901" s="35">
        <v>25.516303507958586</v>
      </c>
    </row>
    <row r="1902" spans="1:5" ht="15">
      <c r="A1902" s="55">
        <v>43435</v>
      </c>
      <c r="B1902" s="33"/>
      <c r="C1902" s="33"/>
      <c r="D1902" s="34">
        <v>25.012517385257304</v>
      </c>
      <c r="E1902" s="35">
        <v>25.517539792922268</v>
      </c>
    </row>
    <row r="1903" spans="1:5" ht="15">
      <c r="A1903" s="55">
        <v>43434</v>
      </c>
      <c r="B1903" s="33"/>
      <c r="C1903" s="33"/>
      <c r="D1903" s="34">
        <v>25.775614279091332</v>
      </c>
      <c r="E1903" s="35">
        <v>26.296090248802351</v>
      </c>
    </row>
    <row r="1904" spans="1:5" ht="15">
      <c r="A1904" s="55">
        <v>43433</v>
      </c>
      <c r="B1904" s="33"/>
      <c r="C1904" s="33"/>
      <c r="D1904" s="34">
        <v>25.455895547786273</v>
      </c>
      <c r="E1904" s="35">
        <v>25.970112310881472</v>
      </c>
    </row>
    <row r="1905" spans="1:5" ht="15">
      <c r="A1905" s="55">
        <v>43432</v>
      </c>
      <c r="B1905" s="33"/>
      <c r="C1905" s="33"/>
      <c r="D1905" s="34">
        <v>26.023988653182041</v>
      </c>
      <c r="E1905" s="35">
        <v>26.549703996053282</v>
      </c>
    </row>
    <row r="1906" spans="1:5" ht="15">
      <c r="A1906" s="55">
        <v>43431</v>
      </c>
      <c r="B1906" s="33"/>
      <c r="C1906" s="33"/>
      <c r="D1906" s="34">
        <v>25.199061786309485</v>
      </c>
      <c r="E1906" s="35">
        <v>25.708289611752363</v>
      </c>
    </row>
    <row r="1907" spans="1:5" ht="15">
      <c r="A1907" s="55">
        <v>43430</v>
      </c>
      <c r="B1907" s="33"/>
      <c r="C1907" s="33"/>
      <c r="D1907" s="34">
        <v>25.191102562511638</v>
      </c>
      <c r="E1907" s="35">
        <v>25.700192343488244</v>
      </c>
    </row>
    <row r="1908" spans="1:5" ht="15">
      <c r="A1908" s="55">
        <v>43429</v>
      </c>
      <c r="B1908" s="33"/>
      <c r="C1908" s="33"/>
      <c r="D1908" s="34">
        <v>24.73992217898833</v>
      </c>
      <c r="E1908" s="35">
        <v>25.239844357976654</v>
      </c>
    </row>
    <row r="1909" spans="1:5" ht="15">
      <c r="A1909" s="55">
        <v>43428</v>
      </c>
      <c r="B1909" s="33"/>
      <c r="C1909" s="33"/>
      <c r="D1909" s="34">
        <v>25.873618677042803</v>
      </c>
      <c r="E1909" s="35">
        <v>26.396575875486384</v>
      </c>
    </row>
    <row r="1910" spans="1:5" ht="15">
      <c r="A1910" s="55">
        <v>43427</v>
      </c>
      <c r="B1910" s="33"/>
      <c r="C1910" s="33"/>
      <c r="D1910" s="34">
        <v>25.259766536964978</v>
      </c>
      <c r="E1910" s="35">
        <v>25.770272373540859</v>
      </c>
    </row>
    <row r="1911" spans="1:5" ht="15">
      <c r="A1911" s="55">
        <v>43426</v>
      </c>
      <c r="B1911" s="33"/>
      <c r="C1911" s="33"/>
      <c r="D1911" s="34">
        <v>25.217621090592548</v>
      </c>
      <c r="E1911" s="35">
        <v>25.726854442579118</v>
      </c>
    </row>
    <row r="1912" spans="1:5" ht="15">
      <c r="A1912" s="55">
        <v>43425</v>
      </c>
      <c r="B1912" s="33"/>
      <c r="C1912" s="33"/>
      <c r="D1912" s="34">
        <v>25.141009296974595</v>
      </c>
      <c r="E1912" s="35">
        <v>25.649078075930476</v>
      </c>
    </row>
    <row r="1913" spans="1:5" ht="15">
      <c r="A1913" s="55">
        <v>43424</v>
      </c>
      <c r="B1913" s="33"/>
      <c r="C1913" s="33"/>
      <c r="D1913" s="34">
        <v>25.793137742416711</v>
      </c>
      <c r="E1913" s="35">
        <v>26.314333664843364</v>
      </c>
    </row>
    <row r="1914" spans="1:5" ht="15">
      <c r="A1914" s="55">
        <v>43423</v>
      </c>
      <c r="B1914" s="33"/>
      <c r="C1914" s="33"/>
      <c r="D1914" s="34">
        <v>26.520062208398134</v>
      </c>
      <c r="E1914" s="35">
        <v>27.055676516329701</v>
      </c>
    </row>
    <row r="1915" spans="1:5" ht="15">
      <c r="A1915" s="55">
        <v>43422</v>
      </c>
      <c r="B1915" s="33"/>
      <c r="C1915" s="33"/>
      <c r="D1915" s="34">
        <v>27.033766556806167</v>
      </c>
      <c r="E1915" s="35">
        <v>27.580063428891236</v>
      </c>
    </row>
    <row r="1916" spans="1:5" ht="15">
      <c r="A1916" s="55">
        <v>43421</v>
      </c>
      <c r="B1916" s="33"/>
      <c r="C1916" s="33"/>
      <c r="D1916" s="34">
        <v>27.044338038679186</v>
      </c>
      <c r="E1916" s="35">
        <v>27.590634910764255</v>
      </c>
    </row>
    <row r="1917" spans="1:5" ht="15">
      <c r="A1917" s="55">
        <v>43420</v>
      </c>
      <c r="B1917" s="33"/>
      <c r="C1917" s="33"/>
      <c r="D1917" s="34">
        <v>27.141657857098441</v>
      </c>
      <c r="E1917" s="35">
        <v>27.690131210745598</v>
      </c>
    </row>
    <row r="1918" spans="1:5" ht="15">
      <c r="A1918" s="55">
        <v>43419</v>
      </c>
      <c r="B1918" s="33"/>
      <c r="C1918" s="33"/>
      <c r="D1918" s="34">
        <v>26.829381682938166</v>
      </c>
      <c r="E1918" s="35">
        <v>27.37114520378119</v>
      </c>
    </row>
    <row r="1919" spans="1:5" ht="15">
      <c r="A1919" s="55">
        <v>43418</v>
      </c>
      <c r="B1919" s="33"/>
      <c r="C1919" s="33"/>
      <c r="D1919" s="34">
        <v>26.847728469232912</v>
      </c>
      <c r="E1919" s="35">
        <v>27.389984825493169</v>
      </c>
    </row>
    <row r="1920" spans="1:5" ht="15">
      <c r="A1920" s="55">
        <v>43417</v>
      </c>
      <c r="B1920" s="33"/>
      <c r="C1920" s="33"/>
      <c r="D1920" s="34">
        <v>26.185621320111562</v>
      </c>
      <c r="E1920" s="35">
        <v>26.714595599628137</v>
      </c>
    </row>
    <row r="1921" spans="1:5" ht="15">
      <c r="A1921" s="55">
        <v>43416</v>
      </c>
      <c r="B1921" s="33"/>
      <c r="C1921" s="33"/>
      <c r="D1921" s="34">
        <v>25.371181753208415</v>
      </c>
      <c r="E1921" s="35">
        <v>25.883906652994003</v>
      </c>
    </row>
    <row r="1922" spans="1:5" ht="15">
      <c r="A1922" s="55">
        <v>43415</v>
      </c>
      <c r="B1922" s="33"/>
      <c r="C1922" s="33"/>
      <c r="D1922" s="34">
        <v>24.789683280443032</v>
      </c>
      <c r="E1922" s="35">
        <v>25.290585526725152</v>
      </c>
    </row>
    <row r="1923" spans="1:5" ht="15">
      <c r="A1923" s="55">
        <v>43414</v>
      </c>
      <c r="B1923" s="33"/>
      <c r="C1923" s="33"/>
      <c r="D1923" s="34">
        <v>24.864040818866279</v>
      </c>
      <c r="E1923" s="35">
        <v>25.366187542778917</v>
      </c>
    </row>
    <row r="1924" spans="1:5" ht="15">
      <c r="A1924" s="55">
        <v>43413</v>
      </c>
      <c r="B1924" s="33"/>
      <c r="C1924" s="33"/>
      <c r="D1924" s="34">
        <v>25.182938211685645</v>
      </c>
      <c r="E1924" s="35">
        <v>25.691929562566109</v>
      </c>
    </row>
    <row r="1925" spans="1:5" ht="15">
      <c r="A1925" s="55">
        <v>43412</v>
      </c>
      <c r="B1925" s="33"/>
      <c r="C1925" s="33"/>
      <c r="D1925" s="34">
        <v>24.627872982303362</v>
      </c>
      <c r="E1925" s="35">
        <v>25.125493733088671</v>
      </c>
    </row>
    <row r="1926" spans="1:5" ht="15">
      <c r="A1926" s="55">
        <v>43411</v>
      </c>
      <c r="B1926" s="33"/>
      <c r="C1926" s="33"/>
      <c r="D1926" s="34">
        <v>24.198532612074857</v>
      </c>
      <c r="E1926" s="35">
        <v>24.687558291363551</v>
      </c>
    </row>
    <row r="1927" spans="1:5" ht="15">
      <c r="A1927" s="55">
        <v>43410</v>
      </c>
      <c r="B1927" s="33"/>
      <c r="C1927" s="33"/>
      <c r="D1927" s="34">
        <v>24.128403340473749</v>
      </c>
      <c r="E1927" s="35">
        <v>24.615814473316568</v>
      </c>
    </row>
    <row r="1928" spans="1:5" ht="15">
      <c r="A1928" s="55">
        <v>43409</v>
      </c>
      <c r="B1928" s="33"/>
      <c r="C1928" s="33"/>
      <c r="D1928" s="34">
        <v>25.09256100964371</v>
      </c>
      <c r="E1928" s="35">
        <v>25.599243387391855</v>
      </c>
    </row>
    <row r="1929" spans="1:5" ht="15">
      <c r="A1929" s="55">
        <v>43408</v>
      </c>
      <c r="B1929" s="33"/>
      <c r="C1929" s="33"/>
      <c r="D1929" s="34">
        <v>25.070066832979151</v>
      </c>
      <c r="E1929" s="35">
        <v>25.576395946903197</v>
      </c>
    </row>
    <row r="1930" spans="1:5" ht="15">
      <c r="A1930" s="55">
        <v>43407</v>
      </c>
      <c r="B1930" s="33"/>
      <c r="C1930" s="33"/>
      <c r="D1930" s="34">
        <v>23.472543041054543</v>
      </c>
      <c r="E1930" s="35">
        <v>23.946841602759555</v>
      </c>
    </row>
    <row r="1931" spans="1:5" ht="15">
      <c r="A1931" s="55">
        <v>43406</v>
      </c>
      <c r="B1931" s="33"/>
      <c r="C1931" s="33"/>
      <c r="D1931" s="34">
        <v>24.848316856078103</v>
      </c>
      <c r="E1931" s="35">
        <v>25.350334164895745</v>
      </c>
    </row>
    <row r="1932" spans="1:5" ht="15">
      <c r="A1932" s="55">
        <v>43405</v>
      </c>
      <c r="B1932" s="33"/>
      <c r="C1932" s="33"/>
      <c r="D1932" s="34">
        <v>24.989066494194461</v>
      </c>
      <c r="E1932" s="35">
        <v>25.494163663802397</v>
      </c>
    </row>
    <row r="1933" spans="1:5" ht="15">
      <c r="A1933" s="55">
        <v>43404</v>
      </c>
      <c r="B1933" s="33"/>
      <c r="C1933" s="33"/>
      <c r="D1933" s="34">
        <v>24.913609904832303</v>
      </c>
      <c r="E1933" s="35">
        <v>25.416859157966059</v>
      </c>
    </row>
    <row r="1934" spans="1:5" ht="15">
      <c r="A1934" s="55">
        <v>43403</v>
      </c>
      <c r="B1934" s="33"/>
      <c r="C1934" s="33"/>
      <c r="D1934" s="34">
        <v>24.575994580613376</v>
      </c>
      <c r="E1934" s="35">
        <v>25.072361128217761</v>
      </c>
    </row>
    <row r="1935" spans="1:5" ht="15">
      <c r="A1935" s="55">
        <v>43402</v>
      </c>
      <c r="B1935" s="33"/>
      <c r="C1935" s="33"/>
      <c r="D1935" s="34">
        <v>25.024657872025646</v>
      </c>
      <c r="E1935" s="35">
        <v>25.530144248551348</v>
      </c>
    </row>
    <row r="1936" spans="1:5" ht="15">
      <c r="A1936" s="55">
        <v>43401</v>
      </c>
      <c r="B1936" s="33"/>
      <c r="C1936" s="33"/>
      <c r="D1936" s="34">
        <v>25.269653214858696</v>
      </c>
      <c r="E1936" s="35">
        <v>25.779958040232014</v>
      </c>
    </row>
    <row r="1937" spans="1:5" ht="15">
      <c r="A1937" s="55">
        <v>43400</v>
      </c>
      <c r="B1937" s="33"/>
      <c r="C1937" s="33"/>
      <c r="D1937" s="34">
        <v>25.280451684561271</v>
      </c>
      <c r="E1937" s="35">
        <v>25.79137356534617</v>
      </c>
    </row>
    <row r="1938" spans="1:5" ht="15">
      <c r="A1938" s="55">
        <v>43399</v>
      </c>
      <c r="B1938" s="33"/>
      <c r="C1938" s="33"/>
      <c r="D1938" s="34">
        <v>25.825311612982844</v>
      </c>
      <c r="E1938" s="35">
        <v>26.347340491176109</v>
      </c>
    </row>
    <row r="1939" spans="1:5" ht="15">
      <c r="A1939" s="55">
        <v>43398</v>
      </c>
      <c r="B1939" s="33"/>
      <c r="C1939" s="33"/>
      <c r="D1939" s="34">
        <v>26.316309516457729</v>
      </c>
      <c r="E1939" s="35">
        <v>26.848020749706663</v>
      </c>
    </row>
    <row r="1940" spans="1:5" ht="15">
      <c r="A1940" s="55">
        <v>43397</v>
      </c>
      <c r="B1940" s="33"/>
      <c r="C1940" s="33"/>
      <c r="D1940" s="34">
        <v>26.460061919504643</v>
      </c>
      <c r="E1940" s="35">
        <v>26.994736842105265</v>
      </c>
    </row>
    <row r="1941" spans="1:5" ht="15">
      <c r="A1941" s="55">
        <v>43396</v>
      </c>
      <c r="B1941" s="33"/>
      <c r="C1941" s="33"/>
      <c r="D1941" s="34">
        <v>26.839664925350068</v>
      </c>
      <c r="E1941" s="35">
        <v>27.381842910574633</v>
      </c>
    </row>
    <row r="1942" spans="1:5" ht="15">
      <c r="A1942" s="55">
        <v>43395</v>
      </c>
      <c r="B1942" s="33"/>
      <c r="C1942" s="33"/>
      <c r="D1942" s="34">
        <v>26.839664925350068</v>
      </c>
      <c r="E1942" s="35">
        <v>27.381842910574633</v>
      </c>
    </row>
    <row r="1943" spans="1:5" ht="15">
      <c r="A1943" s="55">
        <v>43394</v>
      </c>
      <c r="B1943" s="33"/>
      <c r="C1943" s="33"/>
      <c r="D1943" s="34">
        <v>26.839664925350068</v>
      </c>
      <c r="E1943" s="35">
        <v>27.381842910574633</v>
      </c>
    </row>
    <row r="1944" spans="1:5" ht="15">
      <c r="A1944" s="55">
        <v>43393</v>
      </c>
      <c r="B1944" s="33"/>
      <c r="C1944" s="33"/>
      <c r="D1944" s="34">
        <v>26.84646533337455</v>
      </c>
      <c r="E1944" s="35">
        <v>27.388952428054772</v>
      </c>
    </row>
    <row r="1945" spans="1:5" ht="15">
      <c r="A1945" s="55">
        <v>43392</v>
      </c>
      <c r="B1945" s="33"/>
      <c r="C1945" s="33"/>
      <c r="D1945" s="34">
        <v>26.456678309789492</v>
      </c>
      <c r="E1945" s="35">
        <v>26.991128558622606</v>
      </c>
    </row>
    <row r="1946" spans="1:5" ht="15">
      <c r="A1946" s="55">
        <v>43391</v>
      </c>
      <c r="B1946" s="33"/>
      <c r="C1946" s="33"/>
      <c r="D1946" s="34">
        <v>26.299919259673313</v>
      </c>
      <c r="E1946" s="35">
        <v>26.830942177504504</v>
      </c>
    </row>
    <row r="1947" spans="1:5" ht="15">
      <c r="A1947" s="55">
        <v>43390</v>
      </c>
      <c r="B1947" s="33"/>
      <c r="C1947" s="33"/>
      <c r="D1947" s="34">
        <v>26.790567793980763</v>
      </c>
      <c r="E1947" s="35">
        <v>27.331678560347498</v>
      </c>
    </row>
    <row r="1948" spans="1:5" ht="15">
      <c r="A1948" s="55">
        <v>43389</v>
      </c>
      <c r="B1948" s="33"/>
      <c r="C1948" s="33"/>
      <c r="D1948" s="34">
        <v>27.626008690254501</v>
      </c>
      <c r="E1948" s="35">
        <v>28.184047175667285</v>
      </c>
    </row>
    <row r="1949" spans="1:5" ht="15">
      <c r="A1949" s="55">
        <v>43388</v>
      </c>
      <c r="B1949" s="33"/>
      <c r="C1949" s="33"/>
      <c r="D1949" s="34">
        <v>26.761992904519513</v>
      </c>
      <c r="E1949" s="35">
        <v>27.302483418170603</v>
      </c>
    </row>
    <row r="1950" spans="1:5" ht="15">
      <c r="A1950" s="55">
        <v>43387</v>
      </c>
      <c r="B1950" s="33"/>
      <c r="C1950" s="33"/>
      <c r="D1950" s="34">
        <v>26.475349295254507</v>
      </c>
      <c r="E1950" s="35">
        <v>27.01021727088078</v>
      </c>
    </row>
    <row r="1951" spans="1:5" ht="15">
      <c r="A1951" s="55">
        <v>43386</v>
      </c>
      <c r="B1951" s="33"/>
      <c r="C1951" s="33"/>
      <c r="D1951" s="34">
        <v>26.46980981104204</v>
      </c>
      <c r="E1951" s="35">
        <v>27.004370037545396</v>
      </c>
    </row>
    <row r="1952" spans="1:5" ht="15">
      <c r="A1952" s="55">
        <v>43385</v>
      </c>
      <c r="B1952" s="33"/>
      <c r="C1952" s="33"/>
      <c r="D1952" s="34">
        <v>26.339016433803163</v>
      </c>
      <c r="E1952" s="35">
        <v>26.871422416446112</v>
      </c>
    </row>
    <row r="1953" spans="1:5" ht="15">
      <c r="A1953" s="55">
        <v>43384</v>
      </c>
      <c r="B1953" s="33"/>
      <c r="C1953" s="33"/>
      <c r="D1953" s="34">
        <v>27.443132915283414</v>
      </c>
      <c r="E1953" s="35">
        <v>27.997663838681916</v>
      </c>
    </row>
    <row r="1954" spans="1:5" ht="15">
      <c r="A1954" s="55">
        <v>43383</v>
      </c>
      <c r="B1954" s="33"/>
      <c r="C1954" s="33"/>
      <c r="D1954" s="34">
        <v>28.213076402142462</v>
      </c>
      <c r="E1954" s="35">
        <v>28.7831681339654</v>
      </c>
    </row>
    <row r="1955" spans="1:5" ht="15">
      <c r="A1955" s="55">
        <v>43382</v>
      </c>
      <c r="B1955" s="33"/>
      <c r="C1955" s="33"/>
      <c r="D1955" s="34">
        <v>27.89672660212079</v>
      </c>
      <c r="E1955" s="35">
        <v>28.460427232211465</v>
      </c>
    </row>
    <row r="1956" spans="1:5" ht="15">
      <c r="A1956" s="55">
        <v>43381</v>
      </c>
      <c r="B1956" s="33"/>
      <c r="C1956" s="33"/>
      <c r="D1956" s="34">
        <v>27.193586041653866</v>
      </c>
      <c r="E1956" s="35">
        <v>27.742827302328436</v>
      </c>
    </row>
    <row r="1957" spans="1:5" ht="15">
      <c r="A1957" s="55">
        <v>43380</v>
      </c>
      <c r="B1957" s="33"/>
      <c r="C1957" s="33"/>
      <c r="D1957" s="34">
        <v>27.766225776684095</v>
      </c>
      <c r="E1957" s="35">
        <v>28.327283912642258</v>
      </c>
    </row>
    <row r="1958" spans="1:5" ht="15">
      <c r="A1958" s="55">
        <v>43379</v>
      </c>
      <c r="B1958" s="33"/>
      <c r="C1958" s="33"/>
      <c r="D1958" s="34">
        <v>27.937557674561667</v>
      </c>
      <c r="E1958" s="35">
        <v>28.501999384804673</v>
      </c>
    </row>
    <row r="1959" spans="1:5" ht="15">
      <c r="A1959" s="55">
        <v>43378</v>
      </c>
      <c r="B1959" s="33"/>
      <c r="C1959" s="33"/>
      <c r="D1959" s="34">
        <v>27.911719470932017</v>
      </c>
      <c r="E1959" s="35">
        <v>28.475853583512766</v>
      </c>
    </row>
    <row r="1960" spans="1:5" ht="15">
      <c r="A1960" s="55">
        <v>43377</v>
      </c>
      <c r="B1960" s="33"/>
      <c r="C1960" s="33"/>
      <c r="D1960" s="34">
        <v>27.816010369090236</v>
      </c>
      <c r="E1960" s="35">
        <v>28.377669423527955</v>
      </c>
    </row>
    <row r="1961" spans="1:5" ht="15">
      <c r="A1961" s="55">
        <v>43376</v>
      </c>
      <c r="B1961" s="33"/>
      <c r="C1961" s="33"/>
      <c r="D1961" s="34">
        <v>28.689336925888078</v>
      </c>
      <c r="E1961" s="35">
        <v>29.269100932206012</v>
      </c>
    </row>
    <row r="1962" spans="1:5" ht="15">
      <c r="A1962" s="55">
        <v>43375</v>
      </c>
      <c r="B1962" s="33"/>
      <c r="C1962" s="33"/>
      <c r="D1962" s="34">
        <v>27.356137317856263</v>
      </c>
      <c r="E1962" s="35">
        <v>27.908742899481354</v>
      </c>
    </row>
    <row r="1963" spans="1:5" ht="15">
      <c r="A1963" s="55">
        <v>43374</v>
      </c>
      <c r="B1963" s="33"/>
      <c r="C1963" s="33"/>
      <c r="D1963" s="34">
        <v>27.879912191200567</v>
      </c>
      <c r="E1963" s="35">
        <v>28.443248925578953</v>
      </c>
    </row>
  </sheetData>
  <mergeCells count="3">
    <mergeCell ref="A13:E13"/>
    <mergeCell ref="A12:E12"/>
    <mergeCell ref="B2:B10"/>
  </mergeCells>
  <conditionalFormatting sqref="A12:E12">
    <cfRule type="containsText" priority="1" dxfId="0" operator="containsText" text="Please input further historical data">
      <formula>NOT(ISERROR(SEARCH("Please input further historical data",A12)))</formula>
    </cfRule>
  </conditionalFormatting>
  <dataValidations count="2">
    <dataValidation type="list" allowBlank="1" showErrorMessage="1" sqref="D8">
      <formula1>"Yes,No"</formula1>
    </dataValidation>
    <dataValidation allowBlank="1" showErrorMessage="1" sqref="D9:D10"/>
  </dataValidations>
  <pageMargins left="0.7" right="0.7" top="0.75" bottom="0.75" header="0.3" footer="0.3"/>
  <pageSetup orientation="portrait" paperSize="9" r:id="rId4"/>
  <drawing r:id="rId3"/>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59999322891"/>
  </sheetPr>
  <dimension ref="A1:Z1050"/>
  <sheetViews>
    <sheetView zoomScale="115" zoomScaleNormal="115" workbookViewId="0" topLeftCell="A1">
      <pane ySplit="5" topLeftCell="A6" activePane="bottomLeft" state="frozen"/>
      <selection pane="topLeft" activeCell="A1" sqref="A1"/>
      <selection pane="bottomLeft" activeCell="I11" sqref="I11"/>
    </sheetView>
  </sheetViews>
  <sheetFormatPr defaultColWidth="9.14285714285714" defaultRowHeight="15"/>
  <cols>
    <col min="1" max="1" width="19.7142857142857" customWidth="1"/>
    <col min="2" max="2" width="16.8571428571429" bestFit="1" customWidth="1"/>
    <col min="3" max="3" width="23" customWidth="1"/>
    <col min="4" max="4" width="18.5714285714286" customWidth="1"/>
    <col min="5" max="5" width="28.4285714285714" customWidth="1"/>
    <col min="6" max="6" width="30.5714285714286" customWidth="1"/>
    <col min="7" max="7" width="28.8571428571429" customWidth="1"/>
    <col min="8" max="8" width="27" style="26" customWidth="1"/>
    <col min="9" max="9" width="27.2857142857143" style="26" customWidth="1"/>
    <col min="11" max="11" width="11.1428571428571" style="6" customWidth="1"/>
    <col min="12" max="12" width="14.2857142857143" style="6" customWidth="1"/>
    <col min="20" max="20" width="11.1428571428571" bestFit="1" customWidth="1"/>
    <col min="22" max="22" width="9.14285714285714" style="53"/>
    <col min="24" max="24" width="11.1428571428571" bestFit="1" customWidth="1"/>
  </cols>
  <sheetData>
    <row r="1" spans="11:12" ht="15">
      <c r="K1"/>
      <c r="L1"/>
    </row>
    <row r="2" spans="1:12" ht="15">
      <c r="A2" s="62" t="s">
        <v>29</v>
      </c>
      <c r="B2" s="56">
        <f>+'Control panel'!D4</f>
        <v>0</v>
      </c>
      <c r="C2" s="57">
        <f>MAX(IFERROR(AVERAGEIF(D6:D20,"&gt;0",D6:D20),0),IFERROR(SUMPRODUCT(D6:D370,'Background calculations'!$L$7:$L$371),0))</f>
        <v>0</v>
      </c>
      <c r="F2" s="2"/>
      <c r="K2"/>
      <c r="L2"/>
    </row>
    <row r="3" spans="1:12" ht="15">
      <c r="A3" s="62" t="s">
        <v>30</v>
      </c>
      <c r="B3" s="56">
        <f ca="1">IFERROR(AVERAGEIF(INDIRECT("H"&amp;MATCH(A6,A:A,0)&amp;":H"&amp;MATCH(WORKDAY(A6+1,-251,'Hungarian non-working days'!$A$2:$A$1001),A:A,0)),"&gt;"&amp;PERCENTILE(INDIRECT("H"&amp;MATCH(A6,A:A,0)&amp;":H"&amp;MATCH(WORKDAY(A6+1,-251,'Hungarian non-working days'!$A$2:$A$1001),A:A,0)),0.99),INDIRECT("H"&amp;MATCH(A6,A:A,0)&amp;":H"&amp;MATCH(WORKDAY(A6+1,-251,'Hungarian non-working days'!$A$2:$A$1001),A:A,0))),MAX(INDIRECT("H"&amp;MATCH(A6,A:A,0)&amp;":H"&amp;MATCH(WORKDAY(A6+1,-251,'Hungarian non-working days'!$A$2:$A$1001),A:A,0))))</f>
        <v>0</v>
      </c>
      <c r="C3" s="57">
        <f>+G6</f>
        <v>0</v>
      </c>
      <c r="F3" s="2"/>
      <c r="K3"/>
      <c r="L3"/>
    </row>
    <row r="4" spans="1:12" ht="15.75" thickBot="1">
      <c r="A4" s="9"/>
      <c r="B4" s="26"/>
      <c r="C4" s="26"/>
      <c r="D4" s="26"/>
      <c r="E4" s="26"/>
      <c r="F4" s="26"/>
      <c r="K4"/>
      <c r="L4"/>
    </row>
    <row r="5" spans="1:25" ht="33.75" customHeight="1" thickBot="1">
      <c r="A5" s="51" t="s">
        <v>0</v>
      </c>
      <c r="B5" s="51" t="s">
        <v>35</v>
      </c>
      <c r="C5" s="51" t="s">
        <v>22</v>
      </c>
      <c r="D5" s="51" t="s">
        <v>32</v>
      </c>
      <c r="E5" s="51" t="s">
        <v>21</v>
      </c>
      <c r="F5" s="51" t="s">
        <v>33</v>
      </c>
      <c r="G5" s="51" t="s">
        <v>34</v>
      </c>
      <c r="H5" s="51" t="s">
        <v>31</v>
      </c>
      <c r="I5" s="51" t="s">
        <v>25</v>
      </c>
      <c r="K5" s="52" t="s">
        <v>2</v>
      </c>
      <c r="L5" s="52"/>
      <c r="T5" t="s">
        <v>27</v>
      </c>
      <c r="U5" t="s">
        <v>27</v>
      </c>
      <c r="X5" t="s">
        <v>27</v>
      </c>
      <c r="Y5" t="s">
        <v>27</v>
      </c>
    </row>
    <row r="6" spans="1:26" ht="15">
      <c r="A6" s="1">
        <f>'Control panel'!A15</f>
        <v>45322</v>
      </c>
      <c r="B6" s="4">
        <f>'Control panel'!B15-'Control panel'!C15</f>
        <v>0</v>
      </c>
      <c r="C6" s="28">
        <f>IF(B6&lt;0,-'Control panel'!E15*(B6/1000)*IF('Control panel'!$D$8="Yes",1.27,1),-'Control panel'!D15*(B6/1000)*IF('Control panel'!$D$8="Yes",1.27,1))</f>
        <v>0</v>
      </c>
      <c r="D6" s="3">
        <f>'Control panel'!E15*('Control panel'!C15/1000)</f>
        <v>0</v>
      </c>
      <c r="E6" s="3">
        <f ca="1">IF(I6="Y",+SUM(INDIRECT("C"&amp;MATCH(A6,A:A,0)&amp;":C"&amp;MATCH(WORKDAY(A6+1,-2,'Hungarian non-working days'!$A$2:$A$1001),A:A,0))),"-")</f>
        <v>0</v>
      </c>
      <c r="F6" s="3">
        <f ca="1">IF(I6="Y",SUM(INDIRECT("D"&amp;MATCH(A6,A:A,0)&amp;":D"&amp;MATCH(WORKDAY(A6+1,-2,'Hungarian non-working days'!$A$2:$A$1001),A:A,0))),"-")</f>
        <v>0</v>
      </c>
      <c r="G6" s="3">
        <f ca="1">IF(I6="Y",MAX(IFERROR(AVERAGEIF(INDIRECT("F"&amp;MATCH(A6,A:A,0)&amp;":F"&amp;MATCH(WORKDAY(A6+1,-250,'Hungarian non-working days'!$A$2:$A$1001),A:A,0)),"&gt;0",INDIRECT("F"&amp;MATCH(A6,A:A,0)&amp;":F"&amp;MATCH(WORKDAY(A6+1,-250,'Hungarian non-working days'!$A$2:$A$1001),A:A,0))),0),IFERROR(AVERAGEIF(INDIRECT("F"&amp;MATCH(A6,A:A,0)&amp;":F"&amp;MATCH(WORKDAY(A6+1,-10,'Hungarian non-working days'!$A$2:$A$1001),A:A,0)),"&gt;0",INDIRECT("F"&amp;MATCH(A6,A:A,0)&amp;":F"&amp;MATCH(WORKDAY(A6+1,-10,'Hungarian non-working days'!$A$2:$A$1001),A:A,0))),0)),"-")</f>
        <v>0</v>
      </c>
      <c r="H6" s="27">
        <f>IF(A6&lt;WORKDAY('Control panel'!$D$10,2,'Hungarian non-working days'!A2:A10000),"",IF(I6="Y",IFERROR(E6/G6,0),"-"))</f>
        <v>0</v>
      </c>
      <c r="I6" s="26" t="str">
        <f>IF(WORKDAY(A6,1,'Hungarian non-working days'!$A$2:$A$1001)=A6+1,"Y","N")</f>
        <v>Y</v>
      </c>
      <c r="K6" s="38" t="s">
        <v>3</v>
      </c>
      <c r="L6" s="38" t="s">
        <v>4</v>
      </c>
      <c r="T6" s="1">
        <v>45321</v>
      </c>
      <c r="U6" s="53">
        <v>-0.0015061626808712525</v>
      </c>
      <c r="X6" s="1">
        <v>45322</v>
      </c>
      <c r="Y6" s="53">
        <v>-0.0015061626808712523</v>
      </c>
      <c r="Z6" s="54">
        <f>+U6-Y6</f>
        <v>0</v>
      </c>
    </row>
    <row r="7" spans="1:26" ht="15">
      <c r="A7" s="1">
        <f>'Control panel'!A16</f>
        <v>45321</v>
      </c>
      <c r="B7" s="4">
        <f>'Control panel'!B16-'Control panel'!C16</f>
        <v>0</v>
      </c>
      <c r="C7" s="28">
        <f>IF(B7&lt;0,-'Control panel'!E16*(B7/1000)*IF('Control panel'!$D$8="Yes",1.27,1),-'Control panel'!D16*(B7/1000)*IF('Control panel'!$D$8="Yes",1.27,1))</f>
        <v>0</v>
      </c>
      <c r="D7" s="3">
        <f>'Control panel'!E16*('Control panel'!C16/1000)</f>
        <v>0</v>
      </c>
      <c r="E7" s="3">
        <f ca="1">IF(I7="Y",+SUM(INDIRECT("C"&amp;MATCH(A7,A:A,0)&amp;":C"&amp;MATCH(WORKDAY(A7+1,-2,'Hungarian non-working days'!$A$2:$A$1001),A:A,0))),"-")</f>
        <v>0</v>
      </c>
      <c r="F7" s="3">
        <f ca="1">IF(I7="Y",SUM(INDIRECT("D"&amp;MATCH(A7,A:A,0)&amp;":D"&amp;MATCH(WORKDAY(A7+1,-2,'Hungarian non-working days'!$A$2:$A$1001),A:A,0))),"-")</f>
        <v>0</v>
      </c>
      <c r="G7" s="3">
        <f ca="1">IF(I7="Y",MAX(IFERROR(AVERAGEIF(INDIRECT("F"&amp;MATCH(A7,A:A,0)&amp;":F"&amp;MATCH(WORKDAY(A7+1,-250,'Hungarian non-working days'!$A$2:$A$1001),A:A,0)),"&gt;0",INDIRECT("F"&amp;MATCH(A7,A:A,0)&amp;":F"&amp;MATCH(WORKDAY(A7+1,-250,'Hungarian non-working days'!$A$2:$A$1001),A:A,0))),0),IFERROR(AVERAGEIF(INDIRECT("F"&amp;MATCH(A7,A:A,0)&amp;":F"&amp;MATCH(WORKDAY(A7+1,-10,'Hungarian non-working days'!$A$2:$A$1001),A:A,0)),"&gt;0",INDIRECT("F"&amp;MATCH(A7,A:A,0)&amp;":F"&amp;MATCH(WORKDAY(A7+1,-10,'Hungarian non-working days'!$A$2:$A$1001),A:A,0))),0)),"-")</f>
        <v>0</v>
      </c>
      <c r="H7" s="27">
        <f>IF(A7&lt;WORKDAY('Control panel'!$D$10,2,'Hungarian non-working days'!A3:A10001),"",IF(I7="Y",IFERROR(E7/G7,0),"-"))</f>
        <v>0</v>
      </c>
      <c r="I7" s="26" t="str">
        <f>IF(WORKDAY(A7,1,'Hungarian non-working days'!$A$2:$A$1001)=A7+1,"Y","N")</f>
        <v>Y</v>
      </c>
      <c r="K7" s="39">
        <v>1</v>
      </c>
      <c r="L7" s="40">
        <f>(1-'Control panel'!$D$2)*POWER('Control panel'!$D$2,K7-1)/(1-POWER('Control panel'!$D$2,365))</f>
        <v>0.012628049934151708</v>
      </c>
      <c r="T7" s="1">
        <v>45320</v>
      </c>
      <c r="U7" s="53">
        <v>0.0020343749301096584</v>
      </c>
      <c r="X7" s="1">
        <v>45321</v>
      </c>
      <c r="Y7" s="53">
        <v>0.0020343749301096584</v>
      </c>
      <c r="Z7" s="54">
        <f t="shared" si="0" ref="Z7:Z70">+U7-Y7</f>
        <v>0</v>
      </c>
    </row>
    <row r="8" spans="1:26" ht="15">
      <c r="A8" s="1">
        <f>'Control panel'!A17</f>
        <v>45320</v>
      </c>
      <c r="B8" s="4">
        <f>'Control panel'!B17-'Control panel'!C17</f>
        <v>0</v>
      </c>
      <c r="C8" s="28">
        <f>IF(B8&lt;0,-'Control panel'!E17*(B8/1000)*IF('Control panel'!$D$8="Yes",1.27,1),-'Control panel'!D17*(B8/1000)*IF('Control panel'!$D$8="Yes",1.27,1))</f>
        <v>0</v>
      </c>
      <c r="D8" s="3">
        <f>'Control panel'!E17*('Control panel'!C17/1000)</f>
        <v>0</v>
      </c>
      <c r="E8" s="3">
        <f ca="1">IF(I8="Y",+SUM(INDIRECT("C"&amp;MATCH(A8,A:A,0)&amp;":C"&amp;MATCH(WORKDAY(A8+1,-2,'Hungarian non-working days'!$A$2:$A$1001),A:A,0))),"-")</f>
        <v>0</v>
      </c>
      <c r="F8" s="3">
        <f ca="1">IF(I8="Y",SUM(INDIRECT("D"&amp;MATCH(A8,A:A,0)&amp;":D"&amp;MATCH(WORKDAY(A8+1,-2,'Hungarian non-working days'!$A$2:$A$1001),A:A,0))),"-")</f>
        <v>0</v>
      </c>
      <c r="G8" s="3">
        <f ca="1">IF(I8="Y",MAX(IFERROR(AVERAGEIF(INDIRECT("F"&amp;MATCH(A8,A:A,0)&amp;":F"&amp;MATCH(WORKDAY(A8+1,-250,'Hungarian non-working days'!$A$2:$A$1001),A:A,0)),"&gt;0",INDIRECT("F"&amp;MATCH(A8,A:A,0)&amp;":F"&amp;MATCH(WORKDAY(A8+1,-250,'Hungarian non-working days'!$A$2:$A$1001),A:A,0))),0),IFERROR(AVERAGEIF(INDIRECT("F"&amp;MATCH(A8,A:A,0)&amp;":F"&amp;MATCH(WORKDAY(A8+1,-10,'Hungarian non-working days'!$A$2:$A$1001),A:A,0)),"&gt;0",INDIRECT("F"&amp;MATCH(A8,A:A,0)&amp;":F"&amp;MATCH(WORKDAY(A8+1,-10,'Hungarian non-working days'!$A$2:$A$1001),A:A,0))),0)),"-")</f>
        <v>0</v>
      </c>
      <c r="H8" s="27">
        <f>IF(A8&lt;WORKDAY('Control panel'!$D$10,2,'Hungarian non-working days'!A4:A10002),"",IF(I8="Y",IFERROR(E8/G8,0),"-"))</f>
        <v>0</v>
      </c>
      <c r="I8" s="26" t="str">
        <f>IF(WORKDAY(A8,1,'Hungarian non-working days'!$A$2:$A$1001)=A8+1,"Y","N")</f>
        <v>Y</v>
      </c>
      <c r="K8" s="39">
        <v>2</v>
      </c>
      <c r="L8" s="40">
        <f>(1-'Control panel'!$D$2)*POWER('Control panel'!$D$2,K8-1)/(1-POWER('Control panel'!$D$2,365))</f>
        <v>0.012470199309974813</v>
      </c>
      <c r="T8" s="1">
        <v>45317</v>
      </c>
      <c r="U8" s="53">
        <v>-0.0034706325114487622</v>
      </c>
      <c r="X8" s="1">
        <v>45320</v>
      </c>
      <c r="Y8" s="53">
        <v>-0.0034706325114487622</v>
      </c>
      <c r="Z8" s="54">
        <f t="shared" si="0"/>
        <v>0</v>
      </c>
    </row>
    <row r="9" spans="1:26" ht="15">
      <c r="A9" s="1">
        <f>'Control panel'!A18</f>
        <v>45319</v>
      </c>
      <c r="B9" s="4">
        <f>'Control panel'!B18-'Control panel'!C18</f>
        <v>0</v>
      </c>
      <c r="C9" s="28">
        <f>IF(B9&lt;0,-'Control panel'!E18*(B9/1000)*IF('Control panel'!$D$8="Yes",1.27,1),-'Control panel'!D18*(B9/1000)*IF('Control panel'!$D$8="Yes",1.27,1))</f>
        <v>0</v>
      </c>
      <c r="D9" s="3">
        <f>'Control panel'!E18*('Control panel'!C18/1000)</f>
        <v>0</v>
      </c>
      <c r="E9" s="3">
        <f ca="1">IF(I9="Y",+SUM(INDIRECT("C"&amp;MATCH(A9,A:A,0)&amp;":C"&amp;MATCH(WORKDAY(A9+1,-2,'Hungarian non-working days'!$A$2:$A$1001),A:A,0))),"-")</f>
        <v>0</v>
      </c>
      <c r="F9" s="3">
        <f ca="1">IF(I9="Y",SUM(INDIRECT("D"&amp;MATCH(A9,A:A,0)&amp;":D"&amp;MATCH(WORKDAY(A9+1,-2,'Hungarian non-working days'!$A$2:$A$1001),A:A,0))),"-")</f>
        <v>0</v>
      </c>
      <c r="G9" s="3">
        <f ca="1">IF(I9="Y",MAX(IFERROR(AVERAGEIF(INDIRECT("F"&amp;MATCH(A9,A:A,0)&amp;":F"&amp;MATCH(WORKDAY(A9+1,-250,'Hungarian non-working days'!$A$2:$A$1001),A:A,0)),"&gt;0",INDIRECT("F"&amp;MATCH(A9,A:A,0)&amp;":F"&amp;MATCH(WORKDAY(A9+1,-250,'Hungarian non-working days'!$A$2:$A$1001),A:A,0))),0),IFERROR(AVERAGEIF(INDIRECT("F"&amp;MATCH(A9,A:A,0)&amp;":F"&amp;MATCH(WORKDAY(A9+1,-10,'Hungarian non-working days'!$A$2:$A$1001),A:A,0)),"&gt;0",INDIRECT("F"&amp;MATCH(A9,A:A,0)&amp;":F"&amp;MATCH(WORKDAY(A9+1,-10,'Hungarian non-working days'!$A$2:$A$1001),A:A,0))),0)),"-")</f>
        <v>0</v>
      </c>
      <c r="H9" s="27">
        <f>IF(A9&lt;WORKDAY('Control panel'!$D$10,2,'Hungarian non-working days'!A5:A10003),"",IF(I9="Y",IFERROR(E9/G9,0),"-"))</f>
        <v>0</v>
      </c>
      <c r="I9" s="26" t="str">
        <f>IF(WORKDAY(A9,1,'Hungarian non-working days'!$A$2:$A$1001)=A9+1,"Y","N")</f>
        <v>Y</v>
      </c>
      <c r="K9" s="39">
        <v>3</v>
      </c>
      <c r="L9" s="40">
        <f>(1-'Control panel'!$D$2)*POWER('Control panel'!$D$2,K9-1)/(1-POWER('Control panel'!$D$2,365))</f>
        <v>0.012314321818600128</v>
      </c>
      <c r="T9" s="1">
        <v>45316</v>
      </c>
      <c r="U9" s="53">
        <v>-0.0080517642694645369</v>
      </c>
      <c r="X9" s="1">
        <v>45319</v>
      </c>
      <c r="Y9" s="53">
        <v>-0.0080517642694645369</v>
      </c>
      <c r="Z9" s="54">
        <f t="shared" si="0"/>
        <v>0</v>
      </c>
    </row>
    <row r="10" spans="1:26" ht="15">
      <c r="A10" s="1">
        <f>'Control panel'!A19</f>
        <v>45318</v>
      </c>
      <c r="B10" s="4">
        <f>'Control panel'!B19-'Control panel'!C19</f>
        <v>0</v>
      </c>
      <c r="C10" s="28">
        <f>IF(B10&lt;0,-'Control panel'!E19*(B10/1000)*IF('Control panel'!$D$8="Yes",1.27,1),-'Control panel'!D19*(B10/1000)*IF('Control panel'!$D$8="Yes",1.27,1))</f>
        <v>0</v>
      </c>
      <c r="D10" s="3">
        <f>'Control panel'!E19*('Control panel'!C19/1000)</f>
        <v>0</v>
      </c>
      <c r="E10" s="3" t="str">
        <f ca="1">IF(I10="Y",+SUM(INDIRECT("C"&amp;MATCH(A10,A:A,0)&amp;":C"&amp;MATCH(WORKDAY(A10+1,-2,'Hungarian non-working days'!$A$2:$A$1001),A:A,0))),"-")</f>
        <v>-</v>
      </c>
      <c r="F10" s="3" t="str">
        <f ca="1">IF(I10="Y",SUM(INDIRECT("D"&amp;MATCH(A10,A:A,0)&amp;":D"&amp;MATCH(WORKDAY(A10+1,-2,'Hungarian non-working days'!$A$2:$A$1001),A:A,0))),"-")</f>
        <v>-</v>
      </c>
      <c r="G10" s="3" t="str">
        <f ca="1">IF(I10="Y",MAX(IFERROR(AVERAGEIF(INDIRECT("F"&amp;MATCH(A10,A:A,0)&amp;":F"&amp;MATCH(WORKDAY(A10+1,-250,'Hungarian non-working days'!$A$2:$A$1001),A:A,0)),"&gt;0",INDIRECT("F"&amp;MATCH(A10,A:A,0)&amp;":F"&amp;MATCH(WORKDAY(A10+1,-250,'Hungarian non-working days'!$A$2:$A$1001),A:A,0))),0),IFERROR(AVERAGEIF(INDIRECT("F"&amp;MATCH(A10,A:A,0)&amp;":F"&amp;MATCH(WORKDAY(A10+1,-10,'Hungarian non-working days'!$A$2:$A$1001),A:A,0)),"&gt;0",INDIRECT("F"&amp;MATCH(A10,A:A,0)&amp;":F"&amp;MATCH(WORKDAY(A10+1,-10,'Hungarian non-working days'!$A$2:$A$1001),A:A,0))),0)),"-")</f>
        <v>-</v>
      </c>
      <c r="H10" s="27" t="str">
        <f>IF(A10&lt;WORKDAY('Control panel'!$D$10,2,'Hungarian non-working days'!A6:A10004),"",IF(I10="Y",IFERROR(E10/G10,0),"-"))</f>
        <v>-</v>
      </c>
      <c r="I10" s="26" t="str">
        <f>IF(WORKDAY(A10,1,'Hungarian non-working days'!$A$2:$A$1001)=A10+1,"Y","N")</f>
        <v>N</v>
      </c>
      <c r="K10" s="39">
        <v>4</v>
      </c>
      <c r="L10" s="40">
        <f>(1-'Control panel'!$D$2)*POWER('Control panel'!$D$2,K10-1)/(1-POWER('Control panel'!$D$2,365))</f>
        <v>0.012160392795867626</v>
      </c>
      <c r="T10" s="1">
        <v>45315</v>
      </c>
      <c r="U10" s="53">
        <v>0.0027841079707558222</v>
      </c>
      <c r="X10" s="1">
        <v>45316</v>
      </c>
      <c r="Y10" s="53">
        <v>0.0027841079707558222</v>
      </c>
      <c r="Z10" s="54">
        <f t="shared" si="0"/>
        <v>0</v>
      </c>
    </row>
    <row r="11" spans="1:26" ht="15">
      <c r="A11" s="1">
        <f>'Control panel'!A20</f>
        <v>45317</v>
      </c>
      <c r="B11" s="4">
        <f>'Control panel'!B20-'Control panel'!C20</f>
        <v>0</v>
      </c>
      <c r="C11" s="28">
        <f>IF(B11&lt;0,-'Control panel'!E20*(B11/1000)*IF('Control panel'!$D$8="Yes",1.27,1),-'Control panel'!D20*(B11/1000)*IF('Control panel'!$D$8="Yes",1.27,1))</f>
        <v>0</v>
      </c>
      <c r="D11" s="3">
        <f>'Control panel'!E20*('Control panel'!C20/1000)</f>
        <v>0</v>
      </c>
      <c r="E11" s="3" t="str">
        <f ca="1">IF(I11="Y",+SUM(INDIRECT("C"&amp;MATCH(A11,A:A,0)&amp;":C"&amp;MATCH(WORKDAY(A11+1,-2,'Hungarian non-working days'!$A$2:$A$1001),A:A,0))),"-")</f>
        <v>-</v>
      </c>
      <c r="F11" s="3" t="str">
        <f ca="1">IF(I11="Y",SUM(INDIRECT("D"&amp;MATCH(A11,A:A,0)&amp;":D"&amp;MATCH(WORKDAY(A11+1,-2,'Hungarian non-working days'!$A$2:$A$1001),A:A,0))),"-")</f>
        <v>-</v>
      </c>
      <c r="G11" s="3" t="str">
        <f ca="1">IF(I11="Y",MAX(IFERROR(AVERAGEIF(INDIRECT("F"&amp;MATCH(A11,A:A,0)&amp;":F"&amp;MATCH(WORKDAY(A11+1,-250,'Hungarian non-working days'!$A$2:$A$1001),A:A,0)),"&gt;0",INDIRECT("F"&amp;MATCH(A11,A:A,0)&amp;":F"&amp;MATCH(WORKDAY(A11+1,-250,'Hungarian non-working days'!$A$2:$A$1001),A:A,0))),0),IFERROR(AVERAGEIF(INDIRECT("F"&amp;MATCH(A11,A:A,0)&amp;":F"&amp;MATCH(WORKDAY(A11+1,-10,'Hungarian non-working days'!$A$2:$A$1001),A:A,0)),"&gt;0",INDIRECT("F"&amp;MATCH(A11,A:A,0)&amp;":F"&amp;MATCH(WORKDAY(A11+1,-10,'Hungarian non-working days'!$A$2:$A$1001),A:A,0))),0)),"-")</f>
        <v>-</v>
      </c>
      <c r="H11" s="27" t="str">
        <f>IF(A11&lt;WORKDAY('Control panel'!$D$10,2,'Hungarian non-working days'!A7:A10005),"",IF(I11="Y",IFERROR(E11/G11,0),"-"))</f>
        <v>-</v>
      </c>
      <c r="I11" s="26" t="str">
        <f>IF(WORKDAY(A11,1,'Hungarian non-working days'!$A$2:$A$1001)=A11+1,"Y","N")</f>
        <v>N</v>
      </c>
      <c r="K11" s="39">
        <v>5</v>
      </c>
      <c r="L11" s="40">
        <f>(1-'Control panel'!$D$2)*POWER('Control panel'!$D$2,K11-1)/(1-POWER('Control panel'!$D$2,365))</f>
        <v>0.012008387885919279</v>
      </c>
      <c r="T11" s="1">
        <v>45314</v>
      </c>
      <c r="U11" s="53">
        <v>0.0050272299362049324</v>
      </c>
      <c r="X11" s="1">
        <v>45315</v>
      </c>
      <c r="Y11" s="53">
        <v>0.0050272299362049333</v>
      </c>
      <c r="Z11" s="54">
        <f t="shared" si="0"/>
        <v>0</v>
      </c>
    </row>
    <row r="12" spans="1:26" ht="15">
      <c r="A12" s="1">
        <f>'Control panel'!A21</f>
        <v>45316</v>
      </c>
      <c r="B12" s="4">
        <f>'Control panel'!B21-'Control panel'!C21</f>
        <v>0</v>
      </c>
      <c r="C12" s="28">
        <f>IF(B12&lt;0,-'Control panel'!E21*(B12/1000)*IF('Control panel'!$D$8="Yes",1.27,1),-'Control panel'!D21*(B12/1000)*IF('Control panel'!$D$8="Yes",1.27,1))</f>
        <v>0</v>
      </c>
      <c r="D12" s="3">
        <f>'Control panel'!E21*('Control panel'!C21/1000)</f>
        <v>0</v>
      </c>
      <c r="E12" s="3">
        <f ca="1">IF(I12="Y",+SUM(INDIRECT("C"&amp;MATCH(A12,A:A,0)&amp;":C"&amp;MATCH(WORKDAY(A12+1,-2,'Hungarian non-working days'!$A$2:$A$1001),A:A,0))),"-")</f>
        <v>0</v>
      </c>
      <c r="F12" s="3">
        <f ca="1">IF(I12="Y",SUM(INDIRECT("D"&amp;MATCH(A12,A:A,0)&amp;":D"&amp;MATCH(WORKDAY(A12+1,-2,'Hungarian non-working days'!$A$2:$A$1001),A:A,0))),"-")</f>
        <v>0</v>
      </c>
      <c r="G12" s="3">
        <f ca="1">IF(I12="Y",MAX(IFERROR(AVERAGEIF(INDIRECT("F"&amp;MATCH(A12,A:A,0)&amp;":F"&amp;MATCH(WORKDAY(A12+1,-250,'Hungarian non-working days'!$A$2:$A$1001),A:A,0)),"&gt;0",INDIRECT("F"&amp;MATCH(A12,A:A,0)&amp;":F"&amp;MATCH(WORKDAY(A12+1,-250,'Hungarian non-working days'!$A$2:$A$1001),A:A,0))),0),IFERROR(AVERAGEIF(INDIRECT("F"&amp;MATCH(A12,A:A,0)&amp;":F"&amp;MATCH(WORKDAY(A12+1,-10,'Hungarian non-working days'!$A$2:$A$1001),A:A,0)),"&gt;0",INDIRECT("F"&amp;MATCH(A12,A:A,0)&amp;":F"&amp;MATCH(WORKDAY(A12+1,-10,'Hungarian non-working days'!$A$2:$A$1001),A:A,0))),0)),"-")</f>
        <v>0</v>
      </c>
      <c r="H12" s="27">
        <f>IF(A12&lt;WORKDAY('Control panel'!$D$10,2,'Hungarian non-working days'!A8:A10006),"",IF(I12="Y",IFERROR(E12/G12,0),"-"))</f>
        <v>0</v>
      </c>
      <c r="I12" s="26" t="str">
        <f>IF(WORKDAY(A12,1,'Hungarian non-working days'!$A$2:$A$1001)=A12+1,"Y","N")</f>
        <v>Y</v>
      </c>
      <c r="K12" s="39">
        <v>6</v>
      </c>
      <c r="L12" s="40">
        <f>(1-'Control panel'!$D$2)*POWER('Control panel'!$D$2,K12-1)/(1-POWER('Control panel'!$D$2,365))</f>
        <v>0.011858283037345291</v>
      </c>
      <c r="T12" s="1">
        <v>45313</v>
      </c>
      <c r="U12" s="53">
        <v>0.0096649222078907943</v>
      </c>
      <c r="X12" s="1">
        <v>45314</v>
      </c>
      <c r="Y12" s="53">
        <v>0.0096649222078907925</v>
      </c>
      <c r="Z12" s="54">
        <f t="shared" si="0"/>
        <v>0</v>
      </c>
    </row>
    <row r="13" spans="1:26" ht="15">
      <c r="A13" s="1">
        <f>'Control panel'!A22</f>
        <v>45315</v>
      </c>
      <c r="B13" s="4">
        <f>'Control panel'!B22-'Control panel'!C22</f>
        <v>0</v>
      </c>
      <c r="C13" s="28">
        <f>IF(B13&lt;0,-'Control panel'!E22*(B13/1000)*IF('Control panel'!$D$8="Yes",1.27,1),-'Control panel'!D22*(B13/1000)*IF('Control panel'!$D$8="Yes",1.27,1))</f>
        <v>0</v>
      </c>
      <c r="D13" s="3">
        <f>'Control panel'!E22*('Control panel'!C22/1000)</f>
        <v>0</v>
      </c>
      <c r="E13" s="3">
        <f ca="1">IF(I13="Y",+SUM(INDIRECT("C"&amp;MATCH(A13,A:A,0)&amp;":C"&amp;MATCH(WORKDAY(A13+1,-2,'Hungarian non-working days'!$A$2:$A$1001),A:A,0))),"-")</f>
        <v>0</v>
      </c>
      <c r="F13" s="3">
        <f ca="1">IF(I13="Y",SUM(INDIRECT("D"&amp;MATCH(A13,A:A,0)&amp;":D"&amp;MATCH(WORKDAY(A13+1,-2,'Hungarian non-working days'!$A$2:$A$1001),A:A,0))),"-")</f>
        <v>0</v>
      </c>
      <c r="G13" s="3">
        <f ca="1">IF(I13="Y",MAX(IFERROR(AVERAGEIF(INDIRECT("F"&amp;MATCH(A13,A:A,0)&amp;":F"&amp;MATCH(WORKDAY(A13+1,-250,'Hungarian non-working days'!$A$2:$A$1001),A:A,0)),"&gt;0",INDIRECT("F"&amp;MATCH(A13,A:A,0)&amp;":F"&amp;MATCH(WORKDAY(A13+1,-250,'Hungarian non-working days'!$A$2:$A$1001),A:A,0))),0),IFERROR(AVERAGEIF(INDIRECT("F"&amp;MATCH(A13,A:A,0)&amp;":F"&amp;MATCH(WORKDAY(A13+1,-10,'Hungarian non-working days'!$A$2:$A$1001),A:A,0)),"&gt;0",INDIRECT("F"&amp;MATCH(A13,A:A,0)&amp;":F"&amp;MATCH(WORKDAY(A13+1,-10,'Hungarian non-working days'!$A$2:$A$1001),A:A,0))),0)),"-")</f>
        <v>0</v>
      </c>
      <c r="H13" s="27">
        <f>IF(A13&lt;WORKDAY('Control panel'!$D$10,2,'Hungarian non-working days'!A9:A10007),"",IF(I13="Y",IFERROR(E13/G13,0),"-"))</f>
        <v>0</v>
      </c>
      <c r="I13" s="26" t="str">
        <f>IF(WORKDAY(A13,1,'Hungarian non-working days'!$A$2:$A$1001)=A13+1,"Y","N")</f>
        <v>Y</v>
      </c>
      <c r="K13" s="39">
        <v>7</v>
      </c>
      <c r="L13" s="40">
        <f>(1-'Control panel'!$D$2)*POWER('Control panel'!$D$2,K13-1)/(1-POWER('Control panel'!$D$2,365))</f>
        <v>0.011710054499378474</v>
      </c>
      <c r="T13" s="1">
        <v>45310</v>
      </c>
      <c r="U13" s="53">
        <v>0.0052055908230606348</v>
      </c>
      <c r="X13" s="1">
        <v>45313</v>
      </c>
      <c r="Y13" s="53">
        <v>0.0052055908230606339</v>
      </c>
      <c r="Z13" s="54">
        <f t="shared" si="0"/>
        <v>0</v>
      </c>
    </row>
    <row r="14" spans="1:26" ht="15">
      <c r="A14" s="1">
        <f>'Control panel'!A23</f>
        <v>45314</v>
      </c>
      <c r="B14" s="4">
        <f>'Control panel'!B23-'Control panel'!C23</f>
        <v>0</v>
      </c>
      <c r="C14" s="28">
        <f>IF(B14&lt;0,-'Control panel'!E23*(B14/1000)*IF('Control panel'!$D$8="Yes",1.27,1),-'Control panel'!D23*(B14/1000)*IF('Control panel'!$D$8="Yes",1.27,1))</f>
        <v>0</v>
      </c>
      <c r="D14" s="3">
        <f>'Control panel'!E23*('Control panel'!C23/1000)</f>
        <v>0</v>
      </c>
      <c r="E14" s="3">
        <f ca="1">IF(I14="Y",+SUM(INDIRECT("C"&amp;MATCH(A14,A:A,0)&amp;":C"&amp;MATCH(WORKDAY(A14+1,-2,'Hungarian non-working days'!$A$2:$A$1001),A:A,0))),"-")</f>
        <v>0</v>
      </c>
      <c r="F14" s="3">
        <f ca="1">IF(I14="Y",SUM(INDIRECT("D"&amp;MATCH(A14,A:A,0)&amp;":D"&amp;MATCH(WORKDAY(A14+1,-2,'Hungarian non-working days'!$A$2:$A$1001),A:A,0))),"-")</f>
        <v>0</v>
      </c>
      <c r="G14" s="3">
        <f ca="1">IF(I14="Y",MAX(IFERROR(AVERAGEIF(INDIRECT("F"&amp;MATCH(A14,A:A,0)&amp;":F"&amp;MATCH(WORKDAY(A14+1,-250,'Hungarian non-working days'!$A$2:$A$1001),A:A,0)),"&gt;0",INDIRECT("F"&amp;MATCH(A14,A:A,0)&amp;":F"&amp;MATCH(WORKDAY(A14+1,-250,'Hungarian non-working days'!$A$2:$A$1001),A:A,0))),0),IFERROR(AVERAGEIF(INDIRECT("F"&amp;MATCH(A14,A:A,0)&amp;":F"&amp;MATCH(WORKDAY(A14+1,-10,'Hungarian non-working days'!$A$2:$A$1001),A:A,0)),"&gt;0",INDIRECT("F"&amp;MATCH(A14,A:A,0)&amp;":F"&amp;MATCH(WORKDAY(A14+1,-10,'Hungarian non-working days'!$A$2:$A$1001),A:A,0))),0)),"-")</f>
        <v>0</v>
      </c>
      <c r="H14" s="27">
        <f>IF(A14&lt;WORKDAY('Control panel'!$D$10,2,'Hungarian non-working days'!A10:A10008),"",IF(I14="Y",IFERROR(E14/G14,0),"-"))</f>
        <v>0</v>
      </c>
      <c r="I14" s="26" t="str">
        <f>IF(WORKDAY(A14,1,'Hungarian non-working days'!$A$2:$A$1001)=A14+1,"Y","N")</f>
        <v>Y</v>
      </c>
      <c r="K14" s="39">
        <v>8</v>
      </c>
      <c r="L14" s="40">
        <f>(1-'Control panel'!$D$2)*POWER('Control panel'!$D$2,K14-1)/(1-POWER('Control panel'!$D$2,365))</f>
        <v>0.011563678818136245</v>
      </c>
      <c r="T14" s="1">
        <v>45309</v>
      </c>
      <c r="U14" s="53">
        <v>-0.0034923918332583131</v>
      </c>
      <c r="X14" s="1">
        <v>45312</v>
      </c>
      <c r="Y14" s="53">
        <v>-0.0034923918332583122</v>
      </c>
      <c r="Z14" s="54">
        <f t="shared" si="0"/>
        <v>0</v>
      </c>
    </row>
    <row r="15" spans="1:26" ht="15">
      <c r="A15" s="1">
        <f>'Control panel'!A24</f>
        <v>45313</v>
      </c>
      <c r="B15" s="4">
        <f>'Control panel'!B24-'Control panel'!C24</f>
        <v>0</v>
      </c>
      <c r="C15" s="28">
        <f>IF(B15&lt;0,-'Control panel'!E24*(B15/1000)*IF('Control panel'!$D$8="Yes",1.27,1),-'Control panel'!D24*(B15/1000)*IF('Control panel'!$D$8="Yes",1.27,1))</f>
        <v>0</v>
      </c>
      <c r="D15" s="3">
        <f>'Control panel'!E24*('Control panel'!C24/1000)</f>
        <v>0</v>
      </c>
      <c r="E15" s="3">
        <f ca="1">IF(I15="Y",+SUM(INDIRECT("C"&amp;MATCH(A15,A:A,0)&amp;":C"&amp;MATCH(WORKDAY(A15+1,-2,'Hungarian non-working days'!$A$2:$A$1001),A:A,0))),"-")</f>
        <v>0</v>
      </c>
      <c r="F15" s="3">
        <f ca="1">IF(I15="Y",SUM(INDIRECT("D"&amp;MATCH(A15,A:A,0)&amp;":D"&amp;MATCH(WORKDAY(A15+1,-2,'Hungarian non-working days'!$A$2:$A$1001),A:A,0))),"-")</f>
        <v>0</v>
      </c>
      <c r="G15" s="3">
        <f ca="1">IF(I15="Y",MAX(IFERROR(AVERAGEIF(INDIRECT("F"&amp;MATCH(A15,A:A,0)&amp;":F"&amp;MATCH(WORKDAY(A15+1,-250,'Hungarian non-working days'!$A$2:$A$1001),A:A,0)),"&gt;0",INDIRECT("F"&amp;MATCH(A15,A:A,0)&amp;":F"&amp;MATCH(WORKDAY(A15+1,-250,'Hungarian non-working days'!$A$2:$A$1001),A:A,0))),0),IFERROR(AVERAGEIF(INDIRECT("F"&amp;MATCH(A15,A:A,0)&amp;":F"&amp;MATCH(WORKDAY(A15+1,-10,'Hungarian non-working days'!$A$2:$A$1001),A:A,0)),"&gt;0",INDIRECT("F"&amp;MATCH(A15,A:A,0)&amp;":F"&amp;MATCH(WORKDAY(A15+1,-10,'Hungarian non-working days'!$A$2:$A$1001),A:A,0))),0)),"-")</f>
        <v>0</v>
      </c>
      <c r="H15" s="27">
        <f>IF(A15&lt;WORKDAY('Control panel'!$D$10,2,'Hungarian non-working days'!A11:A10009),"",IF(I15="Y",IFERROR(E15/G15,0),"-"))</f>
        <v>0</v>
      </c>
      <c r="I15" s="26" t="str">
        <f>IF(WORKDAY(A15,1,'Hungarian non-working days'!$A$2:$A$1001)=A15+1,"Y","N")</f>
        <v>Y</v>
      </c>
      <c r="K15" s="39">
        <v>9</v>
      </c>
      <c r="L15" s="40">
        <f>(1-'Control panel'!$D$2)*POWER('Control panel'!$D$2,K15-1)/(1-POWER('Control panel'!$D$2,365))</f>
        <v>0.01141913283290954</v>
      </c>
      <c r="T15" s="1">
        <v>45308</v>
      </c>
      <c r="U15" s="53">
        <v>0.011930528984670919</v>
      </c>
      <c r="X15" s="1">
        <v>45309</v>
      </c>
      <c r="Y15" s="53">
        <v>0.011930528984670919</v>
      </c>
      <c r="Z15" s="54">
        <f t="shared" si="0"/>
        <v>0</v>
      </c>
    </row>
    <row r="16" spans="1:26" ht="15">
      <c r="A16" s="1">
        <f>'Control panel'!A25</f>
        <v>45312</v>
      </c>
      <c r="B16" s="4">
        <f>'Control panel'!B25-'Control panel'!C25</f>
        <v>0</v>
      </c>
      <c r="C16" s="28">
        <f>IF(B16&lt;0,-'Control panel'!E25*(B16/1000)*IF('Control panel'!$D$8="Yes",1.27,1),-'Control panel'!D25*(B16/1000)*IF('Control panel'!$D$8="Yes",1.27,1))</f>
        <v>0</v>
      </c>
      <c r="D16" s="3">
        <f>'Control panel'!E25*('Control panel'!C25/1000)</f>
        <v>0</v>
      </c>
      <c r="E16" s="3">
        <f ca="1">IF(I16="Y",+SUM(INDIRECT("C"&amp;MATCH(A16,A:A,0)&amp;":C"&amp;MATCH(WORKDAY(A16+1,-2,'Hungarian non-working days'!$A$2:$A$1001),A:A,0))),"-")</f>
        <v>0</v>
      </c>
      <c r="F16" s="3">
        <f ca="1">IF(I16="Y",SUM(INDIRECT("D"&amp;MATCH(A16,A:A,0)&amp;":D"&amp;MATCH(WORKDAY(A16+1,-2,'Hungarian non-working days'!$A$2:$A$1001),A:A,0))),"-")</f>
        <v>0</v>
      </c>
      <c r="G16" s="3">
        <f ca="1">IF(I16="Y",MAX(IFERROR(AVERAGEIF(INDIRECT("F"&amp;MATCH(A16,A:A,0)&amp;":F"&amp;MATCH(WORKDAY(A16+1,-250,'Hungarian non-working days'!$A$2:$A$1001),A:A,0)),"&gt;0",INDIRECT("F"&amp;MATCH(A16,A:A,0)&amp;":F"&amp;MATCH(WORKDAY(A16+1,-250,'Hungarian non-working days'!$A$2:$A$1001),A:A,0))),0),IFERROR(AVERAGEIF(INDIRECT("F"&amp;MATCH(A16,A:A,0)&amp;":F"&amp;MATCH(WORKDAY(A16+1,-10,'Hungarian non-working days'!$A$2:$A$1001),A:A,0)),"&gt;0",INDIRECT("F"&amp;MATCH(A16,A:A,0)&amp;":F"&amp;MATCH(WORKDAY(A16+1,-10,'Hungarian non-working days'!$A$2:$A$1001),A:A,0))),0)),"-")</f>
        <v>0</v>
      </c>
      <c r="H16" s="27">
        <f>IF(A16&lt;WORKDAY('Control panel'!$D$10,2,'Hungarian non-working days'!A12:A10010),"",IF(I16="Y",IFERROR(E16/G16,0),"-"))</f>
        <v>0</v>
      </c>
      <c r="I16" s="26" t="str">
        <f>IF(WORKDAY(A16,1,'Hungarian non-working days'!$A$2:$A$1001)=A16+1,"Y","N")</f>
        <v>Y</v>
      </c>
      <c r="K16" s="39">
        <v>10</v>
      </c>
      <c r="L16" s="40">
        <f>(1-'Control panel'!$D$2)*POWER('Control panel'!$D$2,K16-1)/(1-POWER('Control panel'!$D$2,365))</f>
        <v>0.011276393672498173</v>
      </c>
      <c r="T16" s="1">
        <v>45307</v>
      </c>
      <c r="U16" s="53">
        <v>0.010208913115552063</v>
      </c>
      <c r="X16" s="1">
        <v>45308</v>
      </c>
      <c r="Y16" s="53">
        <v>0.010208913115552063</v>
      </c>
      <c r="Z16" s="54">
        <f t="shared" si="0"/>
        <v>0</v>
      </c>
    </row>
    <row r="17" spans="1:26" ht="15">
      <c r="A17" s="1">
        <f>'Control panel'!A26</f>
        <v>45311</v>
      </c>
      <c r="B17" s="4">
        <f>'Control panel'!B26-'Control panel'!C26</f>
        <v>0</v>
      </c>
      <c r="C17" s="28">
        <f>IF(B17&lt;0,-'Control panel'!E26*(B17/1000)*IF('Control panel'!$D$8="Yes",1.27,1),-'Control panel'!D26*(B17/1000)*IF('Control panel'!$D$8="Yes",1.27,1))</f>
        <v>0</v>
      </c>
      <c r="D17" s="3">
        <f>'Control panel'!E26*('Control panel'!C26/1000)</f>
        <v>0</v>
      </c>
      <c r="E17" s="3" t="str">
        <f ca="1">IF(I17="Y",+SUM(INDIRECT("C"&amp;MATCH(A17,A:A,0)&amp;":C"&amp;MATCH(WORKDAY(A17+1,-2,'Hungarian non-working days'!$A$2:$A$1001),A:A,0))),"-")</f>
        <v>-</v>
      </c>
      <c r="F17" s="3" t="str">
        <f ca="1">IF(I17="Y",SUM(INDIRECT("D"&amp;MATCH(A17,A:A,0)&amp;":D"&amp;MATCH(WORKDAY(A17+1,-2,'Hungarian non-working days'!$A$2:$A$1001),A:A,0))),"-")</f>
        <v>-</v>
      </c>
      <c r="G17" s="3" t="str">
        <f ca="1">IF(I17="Y",MAX(IFERROR(AVERAGEIF(INDIRECT("F"&amp;MATCH(A17,A:A,0)&amp;":F"&amp;MATCH(WORKDAY(A17+1,-250,'Hungarian non-working days'!$A$2:$A$1001),A:A,0)),"&gt;0",INDIRECT("F"&amp;MATCH(A17,A:A,0)&amp;":F"&amp;MATCH(WORKDAY(A17+1,-250,'Hungarian non-working days'!$A$2:$A$1001),A:A,0))),0),IFERROR(AVERAGEIF(INDIRECT("F"&amp;MATCH(A17,A:A,0)&amp;":F"&amp;MATCH(WORKDAY(A17+1,-10,'Hungarian non-working days'!$A$2:$A$1001),A:A,0)),"&gt;0",INDIRECT("F"&amp;MATCH(A17,A:A,0)&amp;":F"&amp;MATCH(WORKDAY(A17+1,-10,'Hungarian non-working days'!$A$2:$A$1001),A:A,0))),0)),"-")</f>
        <v>-</v>
      </c>
      <c r="H17" s="27" t="str">
        <f>IF(A17&lt;WORKDAY('Control panel'!$D$10,2,'Hungarian non-working days'!A13:A10011),"",IF(I17="Y",IFERROR(E17/G17,0),"-"))</f>
        <v>-</v>
      </c>
      <c r="I17" s="26" t="str">
        <f>IF(WORKDAY(A17,1,'Hungarian non-working days'!$A$2:$A$1001)=A17+1,"Y","N")</f>
        <v>N</v>
      </c>
      <c r="K17" s="39">
        <v>11</v>
      </c>
      <c r="L17" s="40">
        <f>(1-'Control panel'!$D$2)*POWER('Control panel'!$D$2,K17-1)/(1-POWER('Control panel'!$D$2,365))</f>
        <v>0.011135438751591944</v>
      </c>
      <c r="T17" s="1">
        <v>45306</v>
      </c>
      <c r="U17" s="53">
        <v>-0.0046502013416942376</v>
      </c>
      <c r="X17" s="1">
        <v>45307</v>
      </c>
      <c r="Y17" s="53">
        <v>-0.0046502013416942376</v>
      </c>
      <c r="Z17" s="54">
        <f t="shared" si="0"/>
        <v>0</v>
      </c>
    </row>
    <row r="18" spans="1:26" ht="15">
      <c r="A18" s="1">
        <f>'Control panel'!A27</f>
        <v>45310</v>
      </c>
      <c r="B18" s="4">
        <f>'Control panel'!B27-'Control panel'!C27</f>
        <v>0</v>
      </c>
      <c r="C18" s="28">
        <f>IF(B18&lt;0,-'Control panel'!E27*(B18/1000)*IF('Control panel'!$D$8="Yes",1.27,1),-'Control panel'!D27*(B18/1000)*IF('Control panel'!$D$8="Yes",1.27,1))</f>
        <v>0</v>
      </c>
      <c r="D18" s="3">
        <f>'Control panel'!E27*('Control panel'!C27/1000)</f>
        <v>0</v>
      </c>
      <c r="E18" s="3" t="str">
        <f ca="1">IF(I18="Y",+SUM(INDIRECT("C"&amp;MATCH(A18,A:A,0)&amp;":C"&amp;MATCH(WORKDAY(A18+1,-2,'Hungarian non-working days'!$A$2:$A$1001),A:A,0))),"-")</f>
        <v>-</v>
      </c>
      <c r="F18" s="3" t="str">
        <f ca="1">IF(I18="Y",SUM(INDIRECT("D"&amp;MATCH(A18,A:A,0)&amp;":D"&amp;MATCH(WORKDAY(A18+1,-2,'Hungarian non-working days'!$A$2:$A$1001),A:A,0))),"-")</f>
        <v>-</v>
      </c>
      <c r="G18" s="3" t="str">
        <f ca="1">IF(I18="Y",MAX(IFERROR(AVERAGEIF(INDIRECT("F"&amp;MATCH(A18,A:A,0)&amp;":F"&amp;MATCH(WORKDAY(A18+1,-250,'Hungarian non-working days'!$A$2:$A$1001),A:A,0)),"&gt;0",INDIRECT("F"&amp;MATCH(A18,A:A,0)&amp;":F"&amp;MATCH(WORKDAY(A18+1,-250,'Hungarian non-working days'!$A$2:$A$1001),A:A,0))),0),IFERROR(AVERAGEIF(INDIRECT("F"&amp;MATCH(A18,A:A,0)&amp;":F"&amp;MATCH(WORKDAY(A18+1,-10,'Hungarian non-working days'!$A$2:$A$1001),A:A,0)),"&gt;0",INDIRECT("F"&amp;MATCH(A18,A:A,0)&amp;":F"&amp;MATCH(WORKDAY(A18+1,-10,'Hungarian non-working days'!$A$2:$A$1001),A:A,0))),0)),"-")</f>
        <v>-</v>
      </c>
      <c r="H18" s="27" t="str">
        <f>IF(A18&lt;WORKDAY('Control panel'!$D$10,2,'Hungarian non-working days'!A14:A10012),"",IF(I18="Y",IFERROR(E18/G18,0),"-"))</f>
        <v>-</v>
      </c>
      <c r="I18" s="26" t="str">
        <f>IF(WORKDAY(A18,1,'Hungarian non-working days'!$A$2:$A$1001)=A18+1,"Y","N")</f>
        <v>N</v>
      </c>
      <c r="K18" s="39">
        <v>12</v>
      </c>
      <c r="L18" s="40">
        <f>(1-'Control panel'!$D$2)*POWER('Control panel'!$D$2,K18-1)/(1-POWER('Control panel'!$D$2,365))</f>
        <v>0.010996245767197047</v>
      </c>
      <c r="T18" s="1">
        <v>45303</v>
      </c>
      <c r="U18" s="53">
        <v>-0.0033821796085569005</v>
      </c>
      <c r="X18" s="1">
        <v>45306</v>
      </c>
      <c r="Y18" s="53">
        <v>-0.0033821796085569018</v>
      </c>
      <c r="Z18" s="54">
        <f t="shared" si="0"/>
        <v>0</v>
      </c>
    </row>
    <row r="19" spans="1:26" ht="15">
      <c r="A19" s="1">
        <f>'Control panel'!A28</f>
        <v>45309</v>
      </c>
      <c r="B19" s="4">
        <f>'Control panel'!B28-'Control panel'!C28</f>
        <v>0</v>
      </c>
      <c r="C19" s="28">
        <f>IF(B19&lt;0,-'Control panel'!E28*(B19/1000)*IF('Control panel'!$D$8="Yes",1.27,1),-'Control panel'!D28*(B19/1000)*IF('Control panel'!$D$8="Yes",1.27,1))</f>
        <v>0</v>
      </c>
      <c r="D19" s="3">
        <f>'Control panel'!E28*('Control panel'!C28/1000)</f>
        <v>0</v>
      </c>
      <c r="E19" s="3">
        <f ca="1">IF(I19="Y",+SUM(INDIRECT("C"&amp;MATCH(A19,A:A,0)&amp;":C"&amp;MATCH(WORKDAY(A19+1,-2,'Hungarian non-working days'!$A$2:$A$1001),A:A,0))),"-")</f>
        <v>0</v>
      </c>
      <c r="F19" s="3">
        <f ca="1">IF(I19="Y",SUM(INDIRECT("D"&amp;MATCH(A19,A:A,0)&amp;":D"&amp;MATCH(WORKDAY(A19+1,-2,'Hungarian non-working days'!$A$2:$A$1001),A:A,0))),"-")</f>
        <v>0</v>
      </c>
      <c r="G19" s="3">
        <f ca="1">IF(I19="Y",MAX(IFERROR(AVERAGEIF(INDIRECT("F"&amp;MATCH(A19,A:A,0)&amp;":F"&amp;MATCH(WORKDAY(A19+1,-250,'Hungarian non-working days'!$A$2:$A$1001),A:A,0)),"&gt;0",INDIRECT("F"&amp;MATCH(A19,A:A,0)&amp;":F"&amp;MATCH(WORKDAY(A19+1,-250,'Hungarian non-working days'!$A$2:$A$1001),A:A,0))),0),IFERROR(AVERAGEIF(INDIRECT("F"&amp;MATCH(A19,A:A,0)&amp;":F"&amp;MATCH(WORKDAY(A19+1,-10,'Hungarian non-working days'!$A$2:$A$1001),A:A,0)),"&gt;0",INDIRECT("F"&amp;MATCH(A19,A:A,0)&amp;":F"&amp;MATCH(WORKDAY(A19+1,-10,'Hungarian non-working days'!$A$2:$A$1001),A:A,0))),0)),"-")</f>
        <v>0</v>
      </c>
      <c r="H19" s="27">
        <f>IF(A19&lt;WORKDAY('Control panel'!$D$10,2,'Hungarian non-working days'!A15:A10013),"",IF(I19="Y",IFERROR(E19/G19,0),"-"))</f>
        <v>0</v>
      </c>
      <c r="I19" s="26" t="str">
        <f>IF(WORKDAY(A19,1,'Hungarian non-working days'!$A$2:$A$1001)=A19+1,"Y","N")</f>
        <v>Y</v>
      </c>
      <c r="K19" s="39">
        <v>13</v>
      </c>
      <c r="L19" s="40">
        <f>(1-'Control panel'!$D$2)*POWER('Control panel'!$D$2,K19-1)/(1-POWER('Control panel'!$D$2,365))</f>
        <v>0.010858792695107084</v>
      </c>
      <c r="T19" s="1">
        <v>45302</v>
      </c>
      <c r="U19" s="53">
        <v>-0.0030629784666687831</v>
      </c>
      <c r="X19" s="1">
        <v>45305</v>
      </c>
      <c r="Y19" s="53">
        <v>-0.0030629784666687827</v>
      </c>
      <c r="Z19" s="54">
        <f t="shared" si="0"/>
        <v>0</v>
      </c>
    </row>
    <row r="20" spans="1:26" ht="15">
      <c r="A20" s="1">
        <f>'Control panel'!A29</f>
        <v>45308</v>
      </c>
      <c r="B20" s="4">
        <f>'Control panel'!B29-'Control panel'!C29</f>
        <v>0</v>
      </c>
      <c r="C20" s="28">
        <f>IF(B20&lt;0,-'Control panel'!E29*(B20/1000)*IF('Control panel'!$D$8="Yes",1.27,1),-'Control panel'!D29*(B20/1000)*IF('Control panel'!$D$8="Yes",1.27,1))</f>
        <v>0</v>
      </c>
      <c r="D20" s="3">
        <f>'Control panel'!E29*('Control panel'!C29/1000)</f>
        <v>0</v>
      </c>
      <c r="E20" s="3">
        <f ca="1">IF(I20="Y",+SUM(INDIRECT("C"&amp;MATCH(A20,A:A,0)&amp;":C"&amp;MATCH(WORKDAY(A20+1,-2,'Hungarian non-working days'!$A$2:$A$1001),A:A,0))),"-")</f>
        <v>0</v>
      </c>
      <c r="F20" s="3">
        <f ca="1">IF(I20="Y",SUM(INDIRECT("D"&amp;MATCH(A20,A:A,0)&amp;":D"&amp;MATCH(WORKDAY(A20+1,-2,'Hungarian non-working days'!$A$2:$A$1001),A:A,0))),"-")</f>
        <v>0</v>
      </c>
      <c r="G20" s="3">
        <f ca="1">IF(I20="Y",MAX(IFERROR(AVERAGEIF(INDIRECT("F"&amp;MATCH(A20,A:A,0)&amp;":F"&amp;MATCH(WORKDAY(A20+1,-250,'Hungarian non-working days'!$A$2:$A$1001),A:A,0)),"&gt;0",INDIRECT("F"&amp;MATCH(A20,A:A,0)&amp;":F"&amp;MATCH(WORKDAY(A20+1,-250,'Hungarian non-working days'!$A$2:$A$1001),A:A,0))),0),IFERROR(AVERAGEIF(INDIRECT("F"&amp;MATCH(A20,A:A,0)&amp;":F"&amp;MATCH(WORKDAY(A20+1,-10,'Hungarian non-working days'!$A$2:$A$1001),A:A,0)),"&gt;0",INDIRECT("F"&amp;MATCH(A20,A:A,0)&amp;":F"&amp;MATCH(WORKDAY(A20+1,-10,'Hungarian non-working days'!$A$2:$A$1001),A:A,0))),0)),"-")</f>
        <v>0</v>
      </c>
      <c r="H20" s="27">
        <f>IF(A20&lt;WORKDAY('Control panel'!$D$10,2,'Hungarian non-working days'!A16:A10014),"",IF(I20="Y",IFERROR(E20/G20,0),"-"))</f>
        <v>0</v>
      </c>
      <c r="I20" s="26" t="str">
        <f>IF(WORKDAY(A20,1,'Hungarian non-working days'!$A$2:$A$1001)=A20+1,"Y","N")</f>
        <v>Y</v>
      </c>
      <c r="K20" s="39">
        <v>14</v>
      </c>
      <c r="L20" s="40">
        <f>(1-'Control panel'!$D$2)*POWER('Control panel'!$D$2,K20-1)/(1-POWER('Control panel'!$D$2,365))</f>
        <v>0.010723057786418246</v>
      </c>
      <c r="T20" s="1">
        <v>45301</v>
      </c>
      <c r="U20" s="53">
        <v>-0.004456932837068538</v>
      </c>
      <c r="X20" s="1">
        <v>45302</v>
      </c>
      <c r="Y20" s="53">
        <v>-0.0044564482371758233</v>
      </c>
      <c r="Z20" s="54">
        <f t="shared" si="0"/>
        <v>-4.8459989271474463E-07</v>
      </c>
    </row>
    <row r="21" spans="1:26" ht="15">
      <c r="A21" s="1">
        <f>'Control panel'!A30</f>
        <v>45307</v>
      </c>
      <c r="B21" s="4">
        <f>'Control panel'!B30-'Control panel'!C30</f>
        <v>0</v>
      </c>
      <c r="C21" s="28">
        <f>IF(B21&lt;0,-'Control panel'!E30*(B21/1000)*IF('Control panel'!$D$8="Yes",1.27,1),-'Control panel'!D30*(B21/1000)*IF('Control panel'!$D$8="Yes",1.27,1))</f>
        <v>0</v>
      </c>
      <c r="D21" s="3">
        <f>'Control panel'!E30*('Control panel'!C30/1000)</f>
        <v>0</v>
      </c>
      <c r="E21" s="3">
        <f ca="1">IF(I21="Y",+SUM(INDIRECT("C"&amp;MATCH(A21,A:A,0)&amp;":C"&amp;MATCH(WORKDAY(A21+1,-2,'Hungarian non-working days'!$A$2:$A$1001),A:A,0))),"-")</f>
        <v>0</v>
      </c>
      <c r="F21" s="3">
        <f ca="1">IF(I21="Y",SUM(INDIRECT("D"&amp;MATCH(A21,A:A,0)&amp;":D"&amp;MATCH(WORKDAY(A21+1,-2,'Hungarian non-working days'!$A$2:$A$1001),A:A,0))),"-")</f>
        <v>0</v>
      </c>
      <c r="G21" s="3">
        <f ca="1">IF(I21="Y",MAX(IFERROR(AVERAGEIF(INDIRECT("F"&amp;MATCH(A21,A:A,0)&amp;":F"&amp;MATCH(WORKDAY(A21+1,-250,'Hungarian non-working days'!$A$2:$A$1001),A:A,0)),"&gt;0",INDIRECT("F"&amp;MATCH(A21,A:A,0)&amp;":F"&amp;MATCH(WORKDAY(A21+1,-250,'Hungarian non-working days'!$A$2:$A$1001),A:A,0))),0),IFERROR(AVERAGEIF(INDIRECT("F"&amp;MATCH(A21,A:A,0)&amp;":F"&amp;MATCH(WORKDAY(A21+1,-10,'Hungarian non-working days'!$A$2:$A$1001),A:A,0)),"&gt;0",INDIRECT("F"&amp;MATCH(A21,A:A,0)&amp;":F"&amp;MATCH(WORKDAY(A21+1,-10,'Hungarian non-working days'!$A$2:$A$1001),A:A,0))),0)),"-")</f>
        <v>0</v>
      </c>
      <c r="H21" s="27">
        <f>IF(A21&lt;WORKDAY('Control panel'!$D$10,2,'Hungarian non-working days'!A17:A10015),"",IF(I21="Y",IFERROR(E21/G21,0),"-"))</f>
        <v>0</v>
      </c>
      <c r="I21" s="26" t="str">
        <f>IF(WORKDAY(A21,1,'Hungarian non-working days'!$A$2:$A$1001)=A21+1,"Y","N")</f>
        <v>Y</v>
      </c>
      <c r="K21" s="39">
        <v>15</v>
      </c>
      <c r="L21" s="40">
        <f>(1-'Control panel'!$D$2)*POWER('Control panel'!$D$2,K21-1)/(1-POWER('Control panel'!$D$2,365))</f>
        <v>0.010589019564088017</v>
      </c>
      <c r="T21" s="1">
        <v>45300</v>
      </c>
      <c r="U21" s="53">
        <v>0.0033340610428183324</v>
      </c>
      <c r="X21" s="1">
        <v>45301</v>
      </c>
      <c r="Y21" s="53">
        <v>0.0033317033031710639</v>
      </c>
      <c r="Z21" s="54">
        <f t="shared" si="0"/>
        <v>2.3577396472684864E-06</v>
      </c>
    </row>
    <row r="22" spans="1:26" ht="15">
      <c r="A22" s="1">
        <f>'Control panel'!A31</f>
        <v>45306</v>
      </c>
      <c r="B22" s="4">
        <f>'Control panel'!B31-'Control panel'!C31</f>
        <v>0</v>
      </c>
      <c r="C22" s="28">
        <f>IF(B22&lt;0,-'Control panel'!E31*(B22/1000)*IF('Control panel'!$D$8="Yes",1.27,1),-'Control panel'!D31*(B22/1000)*IF('Control panel'!$D$8="Yes",1.27,1))</f>
        <v>0</v>
      </c>
      <c r="D22" s="3">
        <f>'Control panel'!E31*('Control panel'!C31/1000)</f>
        <v>0</v>
      </c>
      <c r="E22" s="3">
        <f ca="1">IF(I22="Y",+SUM(INDIRECT("C"&amp;MATCH(A22,A:A,0)&amp;":C"&amp;MATCH(WORKDAY(A22+1,-2,'Hungarian non-working days'!$A$2:$A$1001),A:A,0))),"-")</f>
        <v>0</v>
      </c>
      <c r="F22" s="3">
        <f ca="1">IF(I22="Y",SUM(INDIRECT("D"&amp;MATCH(A22,A:A,0)&amp;":D"&amp;MATCH(WORKDAY(A22+1,-2,'Hungarian non-working days'!$A$2:$A$1001),A:A,0))),"-")</f>
        <v>0</v>
      </c>
      <c r="G22" s="3">
        <f ca="1">IF(I22="Y",MAX(IFERROR(AVERAGEIF(INDIRECT("F"&amp;MATCH(A22,A:A,0)&amp;":F"&amp;MATCH(WORKDAY(A22+1,-250,'Hungarian non-working days'!$A$2:$A$1001),A:A,0)),"&gt;0",INDIRECT("F"&amp;MATCH(A22,A:A,0)&amp;":F"&amp;MATCH(WORKDAY(A22+1,-250,'Hungarian non-working days'!$A$2:$A$1001),A:A,0))),0),IFERROR(AVERAGEIF(INDIRECT("F"&amp;MATCH(A22,A:A,0)&amp;":F"&amp;MATCH(WORKDAY(A22+1,-10,'Hungarian non-working days'!$A$2:$A$1001),A:A,0)),"&gt;0",INDIRECT("F"&amp;MATCH(A22,A:A,0)&amp;":F"&amp;MATCH(WORKDAY(A22+1,-10,'Hungarian non-working days'!$A$2:$A$1001),A:A,0))),0)),"-")</f>
        <v>0</v>
      </c>
      <c r="H22" s="27">
        <f>IF(A22&lt;WORKDAY('Control panel'!$D$10,2,'Hungarian non-working days'!A18:A10016),"",IF(I22="Y",IFERROR(E22/G22,0),"-"))</f>
        <v>0</v>
      </c>
      <c r="I22" s="26" t="str">
        <f>IF(WORKDAY(A22,1,'Hungarian non-working days'!$A$2:$A$1001)=A22+1,"Y","N")</f>
        <v>Y</v>
      </c>
      <c r="K22" s="39">
        <v>16</v>
      </c>
      <c r="L22" s="40">
        <f>(1-'Control panel'!$D$2)*POWER('Control panel'!$D$2,K22-1)/(1-POWER('Control panel'!$D$2,365))</f>
        <v>0.010456656819536917</v>
      </c>
      <c r="T22" s="1">
        <v>45299</v>
      </c>
      <c r="U22" s="53">
        <v>-0.0023875565849461561</v>
      </c>
      <c r="X22" s="1">
        <v>45300</v>
      </c>
      <c r="Y22" s="53">
        <v>-0.0023856712511304175</v>
      </c>
      <c r="Z22" s="54">
        <f t="shared" si="0"/>
        <v>-1.8853338157385872E-06</v>
      </c>
    </row>
    <row r="23" spans="1:26" ht="15">
      <c r="A23" s="1">
        <f>'Control panel'!A32</f>
        <v>45305</v>
      </c>
      <c r="B23" s="4">
        <f>'Control panel'!B32-'Control panel'!C32</f>
        <v>0</v>
      </c>
      <c r="C23" s="28">
        <f>IF(B23&lt;0,-'Control panel'!E32*(B23/1000)*IF('Control panel'!$D$8="Yes",1.27,1),-'Control panel'!D32*(B23/1000)*IF('Control panel'!$D$8="Yes",1.27,1))</f>
        <v>0</v>
      </c>
      <c r="D23" s="3">
        <f>'Control panel'!E32*('Control panel'!C32/1000)</f>
        <v>0</v>
      </c>
      <c r="E23" s="3">
        <f ca="1">IF(I23="Y",+SUM(INDIRECT("C"&amp;MATCH(A23,A:A,0)&amp;":C"&amp;MATCH(WORKDAY(A23+1,-2,'Hungarian non-working days'!$A$2:$A$1001),A:A,0))),"-")</f>
        <v>0</v>
      </c>
      <c r="F23" s="3">
        <f ca="1">IF(I23="Y",SUM(INDIRECT("D"&amp;MATCH(A23,A:A,0)&amp;":D"&amp;MATCH(WORKDAY(A23+1,-2,'Hungarian non-working days'!$A$2:$A$1001),A:A,0))),"-")</f>
        <v>0</v>
      </c>
      <c r="G23" s="3">
        <f ca="1">IF(I23="Y",MAX(IFERROR(AVERAGEIF(INDIRECT("F"&amp;MATCH(A23,A:A,0)&amp;":F"&amp;MATCH(WORKDAY(A23+1,-250,'Hungarian non-working days'!$A$2:$A$1001),A:A,0)),"&gt;0",INDIRECT("F"&amp;MATCH(A23,A:A,0)&amp;":F"&amp;MATCH(WORKDAY(A23+1,-250,'Hungarian non-working days'!$A$2:$A$1001),A:A,0))),0),IFERROR(AVERAGEIF(INDIRECT("F"&amp;MATCH(A23,A:A,0)&amp;":F"&amp;MATCH(WORKDAY(A23+1,-10,'Hungarian non-working days'!$A$2:$A$1001),A:A,0)),"&gt;0",INDIRECT("F"&amp;MATCH(A23,A:A,0)&amp;":F"&amp;MATCH(WORKDAY(A23+1,-10,'Hungarian non-working days'!$A$2:$A$1001),A:A,0))),0)),"-")</f>
        <v>0</v>
      </c>
      <c r="H23" s="27">
        <f>IF(A23&lt;WORKDAY('Control panel'!$D$10,2,'Hungarian non-working days'!A19:A10017),"",IF(I23="Y",IFERROR(E23/G23,0),"-"))</f>
        <v>0</v>
      </c>
      <c r="I23" s="26" t="str">
        <f>IF(WORKDAY(A23,1,'Hungarian non-working days'!$A$2:$A$1001)=A23+1,"Y","N")</f>
        <v>Y</v>
      </c>
      <c r="K23" s="39">
        <v>17</v>
      </c>
      <c r="L23" s="40">
        <f>(1-'Control panel'!$D$2)*POWER('Control panel'!$D$2,K23-1)/(1-POWER('Control panel'!$D$2,365))</f>
        <v>0.010325948609292706</v>
      </c>
      <c r="T23" s="1">
        <v>45296</v>
      </c>
      <c r="U23" s="53">
        <v>-0.0061780436308360772</v>
      </c>
      <c r="X23" s="1">
        <v>45299</v>
      </c>
      <c r="Y23" s="53">
        <v>-0.0061500008302133495</v>
      </c>
      <c r="Z23" s="54">
        <f t="shared" si="0"/>
        <v>-2.8042800622727661E-05</v>
      </c>
    </row>
    <row r="24" spans="1:26" ht="15">
      <c r="A24" s="1">
        <f>'Control panel'!A33</f>
        <v>45304</v>
      </c>
      <c r="B24" s="4">
        <f>'Control panel'!B33-'Control panel'!C33</f>
        <v>0</v>
      </c>
      <c r="C24" s="28">
        <f>IF(B24&lt;0,-'Control panel'!E33*(B24/1000)*IF('Control panel'!$D$8="Yes",1.27,1),-'Control panel'!D33*(B24/1000)*IF('Control panel'!$D$8="Yes",1.27,1))</f>
        <v>0</v>
      </c>
      <c r="D24" s="3">
        <f>'Control panel'!E33*('Control panel'!C33/1000)</f>
        <v>0</v>
      </c>
      <c r="E24" s="3" t="str">
        <f ca="1">IF(I24="Y",+SUM(INDIRECT("C"&amp;MATCH(A24,A:A,0)&amp;":C"&amp;MATCH(WORKDAY(A24+1,-2,'Hungarian non-working days'!$A$2:$A$1001),A:A,0))),"-")</f>
        <v>-</v>
      </c>
      <c r="F24" s="3" t="str">
        <f ca="1">IF(I24="Y",SUM(INDIRECT("D"&amp;MATCH(A24,A:A,0)&amp;":D"&amp;MATCH(WORKDAY(A24+1,-2,'Hungarian non-working days'!$A$2:$A$1001),A:A,0))),"-")</f>
        <v>-</v>
      </c>
      <c r="G24" s="3" t="str">
        <f ca="1">IF(I24="Y",MAX(IFERROR(AVERAGEIF(INDIRECT("F"&amp;MATCH(A24,A:A,0)&amp;":F"&amp;MATCH(WORKDAY(A24+1,-250,'Hungarian non-working days'!$A$2:$A$1001),A:A,0)),"&gt;0",INDIRECT("F"&amp;MATCH(A24,A:A,0)&amp;":F"&amp;MATCH(WORKDAY(A24+1,-250,'Hungarian non-working days'!$A$2:$A$1001),A:A,0))),0),IFERROR(AVERAGEIF(INDIRECT("F"&amp;MATCH(A24,A:A,0)&amp;":F"&amp;MATCH(WORKDAY(A24+1,-10,'Hungarian non-working days'!$A$2:$A$1001),A:A,0)),"&gt;0",INDIRECT("F"&amp;MATCH(A24,A:A,0)&amp;":F"&amp;MATCH(WORKDAY(A24+1,-10,'Hungarian non-working days'!$A$2:$A$1001),A:A,0))),0)),"-")</f>
        <v>-</v>
      </c>
      <c r="H24" s="27" t="str">
        <f>IF(A24&lt;WORKDAY('Control panel'!$D$10,2,'Hungarian non-working days'!A20:A10018),"",IF(I24="Y",IFERROR(E24/G24,0),"-"))</f>
        <v>-</v>
      </c>
      <c r="I24" s="26" t="str">
        <f>IF(WORKDAY(A24,1,'Hungarian non-working days'!$A$2:$A$1001)=A24+1,"Y","N")</f>
        <v>N</v>
      </c>
      <c r="K24" s="39">
        <v>18</v>
      </c>
      <c r="L24" s="40">
        <f>(1-'Control panel'!$D$2)*POWER('Control panel'!$D$2,K24-1)/(1-POWER('Control panel'!$D$2,365))</f>
        <v>0.010196874251676548</v>
      </c>
      <c r="T24" s="1">
        <v>45295</v>
      </c>
      <c r="U24" s="53">
        <v>-0.0062639855548067228</v>
      </c>
      <c r="X24" s="1">
        <v>45298</v>
      </c>
      <c r="Y24" s="53">
        <v>-0.0062365033990346109</v>
      </c>
      <c r="Z24" s="54">
        <f t="shared" si="0"/>
        <v>-2.7482155772111903E-05</v>
      </c>
    </row>
    <row r="25" spans="1:26" ht="15">
      <c r="A25" s="1">
        <f>'Control panel'!A34</f>
        <v>45303</v>
      </c>
      <c r="B25" s="4">
        <f>'Control panel'!B34-'Control panel'!C34</f>
        <v>0</v>
      </c>
      <c r="C25" s="28">
        <f>IF(B25&lt;0,-'Control panel'!E34*(B25/1000)*IF('Control panel'!$D$8="Yes",1.27,1),-'Control panel'!D34*(B25/1000)*IF('Control panel'!$D$8="Yes",1.27,1))</f>
        <v>0</v>
      </c>
      <c r="D25" s="3">
        <f>'Control panel'!E34*('Control panel'!C34/1000)</f>
        <v>0</v>
      </c>
      <c r="E25" s="3" t="str">
        <f ca="1">IF(I25="Y",+SUM(INDIRECT("C"&amp;MATCH(A25,A:A,0)&amp;":C"&amp;MATCH(WORKDAY(A25+1,-2,'Hungarian non-working days'!$A$2:$A$1001),A:A,0))),"-")</f>
        <v>-</v>
      </c>
      <c r="F25" s="3" t="str">
        <f ca="1">IF(I25="Y",SUM(INDIRECT("D"&amp;MATCH(A25,A:A,0)&amp;":D"&amp;MATCH(WORKDAY(A25+1,-2,'Hungarian non-working days'!$A$2:$A$1001),A:A,0))),"-")</f>
        <v>-</v>
      </c>
      <c r="G25" s="3" t="str">
        <f ca="1">IF(I25="Y",MAX(IFERROR(AVERAGEIF(INDIRECT("F"&amp;MATCH(A25,A:A,0)&amp;":F"&amp;MATCH(WORKDAY(A25+1,-250,'Hungarian non-working days'!$A$2:$A$1001),A:A,0)),"&gt;0",INDIRECT("F"&amp;MATCH(A25,A:A,0)&amp;":F"&amp;MATCH(WORKDAY(A25+1,-250,'Hungarian non-working days'!$A$2:$A$1001),A:A,0))),0),IFERROR(AVERAGEIF(INDIRECT("F"&amp;MATCH(A25,A:A,0)&amp;":F"&amp;MATCH(WORKDAY(A25+1,-10,'Hungarian non-working days'!$A$2:$A$1001),A:A,0)),"&gt;0",INDIRECT("F"&amp;MATCH(A25,A:A,0)&amp;":F"&amp;MATCH(WORKDAY(A25+1,-10,'Hungarian non-working days'!$A$2:$A$1001),A:A,0))),0)),"-")</f>
        <v>-</v>
      </c>
      <c r="H25" s="27" t="str">
        <f>IF(A25&lt;WORKDAY('Control panel'!$D$10,2,'Hungarian non-working days'!A21:A10019),"",IF(I25="Y",IFERROR(E25/G25,0),"-"))</f>
        <v>-</v>
      </c>
      <c r="I25" s="26" t="str">
        <f>IF(WORKDAY(A25,1,'Hungarian non-working days'!$A$2:$A$1001)=A25+1,"Y","N")</f>
        <v>N</v>
      </c>
      <c r="K25" s="39">
        <v>19</v>
      </c>
      <c r="L25" s="40">
        <f>(1-'Control panel'!$D$2)*POWER('Control panel'!$D$2,K25-1)/(1-POWER('Control panel'!$D$2,365))</f>
        <v>0.01006941332353059</v>
      </c>
      <c r="T25" s="1">
        <v>45294</v>
      </c>
      <c r="U25" s="53">
        <v>0.011190768320436837</v>
      </c>
      <c r="X25" s="1">
        <v>45295</v>
      </c>
      <c r="Y25" s="53">
        <v>0.011192148475610751</v>
      </c>
      <c r="Z25" s="54">
        <f t="shared" si="0"/>
        <v>-1.3801551739141271E-06</v>
      </c>
    </row>
    <row r="26" spans="1:26" ht="15">
      <c r="A26" s="1">
        <f>'Control panel'!A35</f>
        <v>45302</v>
      </c>
      <c r="B26" s="4">
        <f>'Control panel'!B35-'Control panel'!C35</f>
        <v>0</v>
      </c>
      <c r="C26" s="28">
        <f>IF(B26&lt;0,-'Control panel'!E35*(B26/1000)*IF('Control panel'!$D$8="Yes",1.27,1),-'Control panel'!D35*(B26/1000)*IF('Control panel'!$D$8="Yes",1.27,1))</f>
        <v>0</v>
      </c>
      <c r="D26" s="3">
        <f>'Control panel'!E35*('Control panel'!C35/1000)</f>
        <v>0</v>
      </c>
      <c r="E26" s="3">
        <f ca="1">IF(I26="Y",+SUM(INDIRECT("C"&amp;MATCH(A26,A:A,0)&amp;":C"&amp;MATCH(WORKDAY(A26+1,-2,'Hungarian non-working days'!$A$2:$A$1001),A:A,0))),"-")</f>
        <v>0</v>
      </c>
      <c r="F26" s="3">
        <f ca="1">IF(I26="Y",SUM(INDIRECT("D"&amp;MATCH(A26,A:A,0)&amp;":D"&amp;MATCH(WORKDAY(A26+1,-2,'Hungarian non-working days'!$A$2:$A$1001),A:A,0))),"-")</f>
        <v>0</v>
      </c>
      <c r="G26" s="3">
        <f ca="1">IF(I26="Y",MAX(IFERROR(AVERAGEIF(INDIRECT("F"&amp;MATCH(A26,A:A,0)&amp;":F"&amp;MATCH(WORKDAY(A26+1,-250,'Hungarian non-working days'!$A$2:$A$1001),A:A,0)),"&gt;0",INDIRECT("F"&amp;MATCH(A26,A:A,0)&amp;":F"&amp;MATCH(WORKDAY(A26+1,-250,'Hungarian non-working days'!$A$2:$A$1001),A:A,0))),0),IFERROR(AVERAGEIF(INDIRECT("F"&amp;MATCH(A26,A:A,0)&amp;":F"&amp;MATCH(WORKDAY(A26+1,-10,'Hungarian non-working days'!$A$2:$A$1001),A:A,0)),"&gt;0",INDIRECT("F"&amp;MATCH(A26,A:A,0)&amp;":F"&amp;MATCH(WORKDAY(A26+1,-10,'Hungarian non-working days'!$A$2:$A$1001),A:A,0))),0)),"-")</f>
        <v>0</v>
      </c>
      <c r="H26" s="27">
        <f>IF(A26&lt;WORKDAY('Control panel'!$D$10,2,'Hungarian non-working days'!A22:A10020),"",IF(I26="Y",IFERROR(E26/G26,0),"-"))</f>
        <v>0</v>
      </c>
      <c r="I26" s="26" t="str">
        <f>IF(WORKDAY(A26,1,'Hungarian non-working days'!$A$2:$A$1001)=A26+1,"Y","N")</f>
        <v>Y</v>
      </c>
      <c r="K26" s="39">
        <v>20</v>
      </c>
      <c r="L26" s="40">
        <f>(1-'Control panel'!$D$2)*POWER('Control panel'!$D$2,K26-1)/(1-POWER('Control panel'!$D$2,365))</f>
        <v>0.0099435456569864598</v>
      </c>
      <c r="T26" s="1">
        <v>45293</v>
      </c>
      <c r="U26" s="53">
        <v>0.0075796389090045223</v>
      </c>
      <c r="X26" s="1">
        <v>45294</v>
      </c>
      <c r="Y26" s="53">
        <v>0.0075804684683119352</v>
      </c>
      <c r="Z26" s="54">
        <f t="shared" si="0"/>
        <v>-8.2955930741281797E-07</v>
      </c>
    </row>
    <row r="27" spans="1:26" ht="15">
      <c r="A27" s="1">
        <f>'Control panel'!A36</f>
        <v>45301</v>
      </c>
      <c r="B27" s="4">
        <f>'Control panel'!B36-'Control panel'!C36</f>
        <v>0</v>
      </c>
      <c r="C27" s="28">
        <f>IF(B27&lt;0,-'Control panel'!E36*(B27/1000)*IF('Control panel'!$D$8="Yes",1.27,1),-'Control panel'!D36*(B27/1000)*IF('Control panel'!$D$8="Yes",1.27,1))</f>
        <v>0</v>
      </c>
      <c r="D27" s="3">
        <f>'Control panel'!E36*('Control panel'!C36/1000)</f>
        <v>0</v>
      </c>
      <c r="E27" s="3">
        <f ca="1">IF(I27="Y",+SUM(INDIRECT("C"&amp;MATCH(A27,A:A,0)&amp;":C"&amp;MATCH(WORKDAY(A27+1,-2,'Hungarian non-working days'!$A$2:$A$1001),A:A,0))),"-")</f>
        <v>0</v>
      </c>
      <c r="F27" s="3">
        <f ca="1">IF(I27="Y",SUM(INDIRECT("D"&amp;MATCH(A27,A:A,0)&amp;":D"&amp;MATCH(WORKDAY(A27+1,-2,'Hungarian non-working days'!$A$2:$A$1001),A:A,0))),"-")</f>
        <v>0</v>
      </c>
      <c r="G27" s="3">
        <f ca="1">IF(I27="Y",MAX(IFERROR(AVERAGEIF(INDIRECT("F"&amp;MATCH(A27,A:A,0)&amp;":F"&amp;MATCH(WORKDAY(A27+1,-250,'Hungarian non-working days'!$A$2:$A$1001),A:A,0)),"&gt;0",INDIRECT("F"&amp;MATCH(A27,A:A,0)&amp;":F"&amp;MATCH(WORKDAY(A27+1,-250,'Hungarian non-working days'!$A$2:$A$1001),A:A,0))),0),IFERROR(AVERAGEIF(INDIRECT("F"&amp;MATCH(A27,A:A,0)&amp;":F"&amp;MATCH(WORKDAY(A27+1,-10,'Hungarian non-working days'!$A$2:$A$1001),A:A,0)),"&gt;0",INDIRECT("F"&amp;MATCH(A27,A:A,0)&amp;":F"&amp;MATCH(WORKDAY(A27+1,-10,'Hungarian non-working days'!$A$2:$A$1001),A:A,0))),0)),"-")</f>
        <v>0</v>
      </c>
      <c r="H27" s="27">
        <f>IF(A27&lt;WORKDAY('Control panel'!$D$10,2,'Hungarian non-working days'!A23:A10021),"",IF(I27="Y",IFERROR(E27/G27,0),"-"))</f>
        <v>0</v>
      </c>
      <c r="I27" s="26" t="str">
        <f>IF(WORKDAY(A27,1,'Hungarian non-working days'!$A$2:$A$1001)=A27+1,"Y","N")</f>
        <v>Y</v>
      </c>
      <c r="K27" s="39">
        <v>21</v>
      </c>
      <c r="L27" s="40">
        <f>(1-'Control panel'!$D$2)*POWER('Control panel'!$D$2,K27-1)/(1-POWER('Control panel'!$D$2,365))</f>
        <v>0.0098192513362741294</v>
      </c>
      <c r="T27" s="1">
        <v>45289</v>
      </c>
      <c r="U27" s="53">
        <v>0.0095329685030025157</v>
      </c>
      <c r="X27" s="1">
        <v>45293</v>
      </c>
      <c r="Y27" s="53">
        <v>0.0095322706319607327</v>
      </c>
      <c r="Z27" s="54">
        <f t="shared" si="0"/>
        <v>6.9787104178299642E-07</v>
      </c>
    </row>
    <row r="28" spans="1:26" ht="15">
      <c r="A28" s="1">
        <f>'Control panel'!A37</f>
        <v>45300</v>
      </c>
      <c r="B28" s="4">
        <f>'Control panel'!B37-'Control panel'!C37</f>
        <v>0</v>
      </c>
      <c r="C28" s="28">
        <f>IF(B28&lt;0,-'Control panel'!E37*(B28/1000)*IF('Control panel'!$D$8="Yes",1.27,1),-'Control panel'!D37*(B28/1000)*IF('Control panel'!$D$8="Yes",1.27,1))</f>
        <v>0</v>
      </c>
      <c r="D28" s="3">
        <f>'Control panel'!E37*('Control panel'!C37/1000)</f>
        <v>0</v>
      </c>
      <c r="E28" s="3">
        <f ca="1">IF(I28="Y",+SUM(INDIRECT("C"&amp;MATCH(A28,A:A,0)&amp;":C"&amp;MATCH(WORKDAY(A28+1,-2,'Hungarian non-working days'!$A$2:$A$1001),A:A,0))),"-")</f>
        <v>0</v>
      </c>
      <c r="F28" s="3">
        <f ca="1">IF(I28="Y",SUM(INDIRECT("D"&amp;MATCH(A28,A:A,0)&amp;":D"&amp;MATCH(WORKDAY(A28+1,-2,'Hungarian non-working days'!$A$2:$A$1001),A:A,0))),"-")</f>
        <v>0</v>
      </c>
      <c r="G28" s="3">
        <f ca="1">IF(I28="Y",MAX(IFERROR(AVERAGEIF(INDIRECT("F"&amp;MATCH(A28,A:A,0)&amp;":F"&amp;MATCH(WORKDAY(A28+1,-250,'Hungarian non-working days'!$A$2:$A$1001),A:A,0)),"&gt;0",INDIRECT("F"&amp;MATCH(A28,A:A,0)&amp;":F"&amp;MATCH(WORKDAY(A28+1,-250,'Hungarian non-working days'!$A$2:$A$1001),A:A,0))),0),IFERROR(AVERAGEIF(INDIRECT("F"&amp;MATCH(A28,A:A,0)&amp;":F"&amp;MATCH(WORKDAY(A28+1,-10,'Hungarian non-working days'!$A$2:$A$1001),A:A,0)),"&gt;0",INDIRECT("F"&amp;MATCH(A28,A:A,0)&amp;":F"&amp;MATCH(WORKDAY(A28+1,-10,'Hungarian non-working days'!$A$2:$A$1001),A:A,0))),0)),"-")</f>
        <v>0</v>
      </c>
      <c r="H28" s="27">
        <f>IF(A28&lt;WORKDAY('Control panel'!$D$10,2,'Hungarian non-working days'!A24:A10022),"",IF(I28="Y",IFERROR(E28/G28,0),"-"))</f>
        <v>0</v>
      </c>
      <c r="I28" s="26" t="str">
        <f>IF(WORKDAY(A28,1,'Hungarian non-working days'!$A$2:$A$1001)=A28+1,"Y","N")</f>
        <v>Y</v>
      </c>
      <c r="K28" s="39">
        <v>22</v>
      </c>
      <c r="L28" s="40">
        <f>(1-'Control panel'!$D$2)*POWER('Control panel'!$D$2,K28-1)/(1-POWER('Control panel'!$D$2,365))</f>
        <v>0.0096965106945707032</v>
      </c>
      <c r="T28" s="1">
        <v>45288</v>
      </c>
      <c r="U28" s="53">
        <v>0.018537888337374915</v>
      </c>
      <c r="X28" s="1">
        <v>45292</v>
      </c>
      <c r="Y28" s="53">
        <v>0.018473952793763765</v>
      </c>
      <c r="Z28" s="54">
        <f t="shared" si="0"/>
        <v>6.3935543611150225E-05</v>
      </c>
    </row>
    <row r="29" spans="1:26" ht="15">
      <c r="A29" s="1">
        <f>'Control panel'!A38</f>
        <v>45299</v>
      </c>
      <c r="B29" s="4">
        <f>'Control panel'!B38-'Control panel'!C38</f>
        <v>0</v>
      </c>
      <c r="C29" s="28">
        <f>IF(B29&lt;0,-'Control panel'!E38*(B29/1000)*IF('Control panel'!$D$8="Yes",1.27,1),-'Control panel'!D38*(B29/1000)*IF('Control panel'!$D$8="Yes",1.27,1))</f>
        <v>0</v>
      </c>
      <c r="D29" s="3">
        <f>'Control panel'!E38*('Control panel'!C38/1000)</f>
        <v>0</v>
      </c>
      <c r="E29" s="3">
        <f ca="1">IF(I29="Y",+SUM(INDIRECT("C"&amp;MATCH(A29,A:A,0)&amp;":C"&amp;MATCH(WORKDAY(A29+1,-2,'Hungarian non-working days'!$A$2:$A$1001),A:A,0))),"-")</f>
        <v>0</v>
      </c>
      <c r="F29" s="3">
        <f ca="1">IF(I29="Y",SUM(INDIRECT("D"&amp;MATCH(A29,A:A,0)&amp;":D"&amp;MATCH(WORKDAY(A29+1,-2,'Hungarian non-working days'!$A$2:$A$1001),A:A,0))),"-")</f>
        <v>0</v>
      </c>
      <c r="G29" s="3">
        <f ca="1">IF(I29="Y",MAX(IFERROR(AVERAGEIF(INDIRECT("F"&amp;MATCH(A29,A:A,0)&amp;":F"&amp;MATCH(WORKDAY(A29+1,-250,'Hungarian non-working days'!$A$2:$A$1001),A:A,0)),"&gt;0",INDIRECT("F"&amp;MATCH(A29,A:A,0)&amp;":F"&amp;MATCH(WORKDAY(A29+1,-250,'Hungarian non-working days'!$A$2:$A$1001),A:A,0))),0),IFERROR(AVERAGEIF(INDIRECT("F"&amp;MATCH(A29,A:A,0)&amp;":F"&amp;MATCH(WORKDAY(A29+1,-10,'Hungarian non-working days'!$A$2:$A$1001),A:A,0)),"&gt;0",INDIRECT("F"&amp;MATCH(A29,A:A,0)&amp;":F"&amp;MATCH(WORKDAY(A29+1,-10,'Hungarian non-working days'!$A$2:$A$1001),A:A,0))),0)),"-")</f>
        <v>0</v>
      </c>
      <c r="H29" s="27">
        <f>IF(A29&lt;WORKDAY('Control panel'!$D$10,2,'Hungarian non-working days'!A25:A10023),"",IF(I29="Y",IFERROR(E29/G29,0),"-"))</f>
        <v>0</v>
      </c>
      <c r="I29" s="26" t="str">
        <f>IF(WORKDAY(A29,1,'Hungarian non-working days'!$A$2:$A$1001)=A29+1,"Y","N")</f>
        <v>Y</v>
      </c>
      <c r="K29" s="39">
        <v>23</v>
      </c>
      <c r="L29" s="40">
        <f>(1-'Control panel'!$D$2)*POWER('Control panel'!$D$2,K29-1)/(1-POWER('Control panel'!$D$2,365))</f>
        <v>0.0095753043108885699</v>
      </c>
      <c r="T29" s="1">
        <v>45287</v>
      </c>
      <c r="U29" s="53">
        <v>0.0036706388303504836</v>
      </c>
      <c r="X29" s="1">
        <v>45288</v>
      </c>
      <c r="Y29" s="53">
        <v>0.003659319316629466</v>
      </c>
      <c r="Z29" s="54">
        <f t="shared" si="0"/>
        <v>1.1319513721017634E-05</v>
      </c>
    </row>
    <row r="30" spans="1:26" ht="15">
      <c r="A30" s="1">
        <f>'Control panel'!A39</f>
        <v>45298</v>
      </c>
      <c r="B30" s="4">
        <f>'Control panel'!B39-'Control panel'!C39</f>
        <v>0</v>
      </c>
      <c r="C30" s="28">
        <f>IF(B30&lt;0,-'Control panel'!E39*(B30/1000)*IF('Control panel'!$D$8="Yes",1.27,1),-'Control panel'!D39*(B30/1000)*IF('Control panel'!$D$8="Yes",1.27,1))</f>
        <v>0</v>
      </c>
      <c r="D30" s="3">
        <f>'Control panel'!E39*('Control panel'!C39/1000)</f>
        <v>0</v>
      </c>
      <c r="E30" s="3">
        <f ca="1">IF(I30="Y",+SUM(INDIRECT("C"&amp;MATCH(A30,A:A,0)&amp;":C"&amp;MATCH(WORKDAY(A30+1,-2,'Hungarian non-working days'!$A$2:$A$1001),A:A,0))),"-")</f>
        <v>0</v>
      </c>
      <c r="F30" s="3">
        <f ca="1">IF(I30="Y",SUM(INDIRECT("D"&amp;MATCH(A30,A:A,0)&amp;":D"&amp;MATCH(WORKDAY(A30+1,-2,'Hungarian non-working days'!$A$2:$A$1001),A:A,0))),"-")</f>
        <v>0</v>
      </c>
      <c r="G30" s="3">
        <f ca="1">IF(I30="Y",MAX(IFERROR(AVERAGEIF(INDIRECT("F"&amp;MATCH(A30,A:A,0)&amp;":F"&amp;MATCH(WORKDAY(A30+1,-250,'Hungarian non-working days'!$A$2:$A$1001),A:A,0)),"&gt;0",INDIRECT("F"&amp;MATCH(A30,A:A,0)&amp;":F"&amp;MATCH(WORKDAY(A30+1,-250,'Hungarian non-working days'!$A$2:$A$1001),A:A,0))),0),IFERROR(AVERAGEIF(INDIRECT("F"&amp;MATCH(A30,A:A,0)&amp;":F"&amp;MATCH(WORKDAY(A30+1,-10,'Hungarian non-working days'!$A$2:$A$1001),A:A,0)),"&gt;0",INDIRECT("F"&amp;MATCH(A30,A:A,0)&amp;":F"&amp;MATCH(WORKDAY(A30+1,-10,'Hungarian non-working days'!$A$2:$A$1001),A:A,0))),0)),"-")</f>
        <v>0</v>
      </c>
      <c r="H30" s="27">
        <f>IF(A30&lt;WORKDAY('Control panel'!$D$10,2,'Hungarian non-working days'!A26:A10024),"",IF(I30="Y",IFERROR(E30/G30,0),"-"))</f>
        <v>0</v>
      </c>
      <c r="I30" s="26" t="str">
        <f>IF(WORKDAY(A30,1,'Hungarian non-working days'!$A$2:$A$1001)=A30+1,"Y","N")</f>
        <v>Y</v>
      </c>
      <c r="K30" s="39">
        <v>24</v>
      </c>
      <c r="L30" s="40">
        <f>(1-'Control panel'!$D$2)*POWER('Control panel'!$D$2,K30-1)/(1-POWER('Control panel'!$D$2,365))</f>
        <v>0.0094556130070024627</v>
      </c>
      <c r="T30" s="1">
        <v>45282</v>
      </c>
      <c r="U30" s="53">
        <v>0.017530160831103488</v>
      </c>
      <c r="X30" s="1">
        <v>45287</v>
      </c>
      <c r="Y30" s="53">
        <v>0.017536666066123086</v>
      </c>
      <c r="Z30" s="54">
        <f t="shared" si="0"/>
        <v>-6.5052350195979325E-06</v>
      </c>
    </row>
    <row r="31" spans="1:26" ht="15">
      <c r="A31" s="1">
        <f>'Control panel'!A40</f>
        <v>45297</v>
      </c>
      <c r="B31" s="4">
        <f>'Control panel'!B40-'Control panel'!C40</f>
        <v>0</v>
      </c>
      <c r="C31" s="28">
        <f>IF(B31&lt;0,-'Control panel'!E40*(B31/1000)*IF('Control panel'!$D$8="Yes",1.27,1),-'Control panel'!D40*(B31/1000)*IF('Control panel'!$D$8="Yes",1.27,1))</f>
        <v>0</v>
      </c>
      <c r="D31" s="3">
        <f>'Control panel'!E40*('Control panel'!C40/1000)</f>
        <v>0</v>
      </c>
      <c r="E31" s="3" t="str">
        <f ca="1">IF(I31="Y",+SUM(INDIRECT("C"&amp;MATCH(A31,A:A,0)&amp;":C"&amp;MATCH(WORKDAY(A31+1,-2,'Hungarian non-working days'!$A$2:$A$1001),A:A,0))),"-")</f>
        <v>-</v>
      </c>
      <c r="F31" s="3" t="str">
        <f ca="1">IF(I31="Y",SUM(INDIRECT("D"&amp;MATCH(A31,A:A,0)&amp;":D"&amp;MATCH(WORKDAY(A31+1,-2,'Hungarian non-working days'!$A$2:$A$1001),A:A,0))),"-")</f>
        <v>-</v>
      </c>
      <c r="G31" s="3" t="str">
        <f ca="1">IF(I31="Y",MAX(IFERROR(AVERAGEIF(INDIRECT("F"&amp;MATCH(A31,A:A,0)&amp;":F"&amp;MATCH(WORKDAY(A31+1,-250,'Hungarian non-working days'!$A$2:$A$1001),A:A,0)),"&gt;0",INDIRECT("F"&amp;MATCH(A31,A:A,0)&amp;":F"&amp;MATCH(WORKDAY(A31+1,-250,'Hungarian non-working days'!$A$2:$A$1001),A:A,0))),0),IFERROR(AVERAGEIF(INDIRECT("F"&amp;MATCH(A31,A:A,0)&amp;":F"&amp;MATCH(WORKDAY(A31+1,-10,'Hungarian non-working days'!$A$2:$A$1001),A:A,0)),"&gt;0",INDIRECT("F"&amp;MATCH(A31,A:A,0)&amp;":F"&amp;MATCH(WORKDAY(A31+1,-10,'Hungarian non-working days'!$A$2:$A$1001),A:A,0))),0)),"-")</f>
        <v>-</v>
      </c>
      <c r="H31" s="27" t="str">
        <f>IF(A31&lt;WORKDAY('Control panel'!$D$10,2,'Hungarian non-working days'!A27:A10025),"",IF(I31="Y",IFERROR(E31/G31,0),"-"))</f>
        <v>-</v>
      </c>
      <c r="I31" s="26" t="str">
        <f>IF(WORKDAY(A31,1,'Hungarian non-working days'!$A$2:$A$1001)=A31+1,"Y","N")</f>
        <v>N</v>
      </c>
      <c r="K31" s="39">
        <v>25</v>
      </c>
      <c r="L31" s="40">
        <f>(1-'Control panel'!$D$2)*POWER('Control panel'!$D$2,K31-1)/(1-POWER('Control panel'!$D$2,365))</f>
        <v>0.009337417844414931</v>
      </c>
      <c r="T31" s="1">
        <v>45281</v>
      </c>
      <c r="U31" s="53">
        <v>0.004254543107019588</v>
      </c>
      <c r="X31" s="1">
        <v>45286</v>
      </c>
      <c r="Y31" s="53">
        <v>0.0042553632427966741</v>
      </c>
      <c r="Z31" s="54">
        <f t="shared" si="0"/>
        <v>-8.2013577708608953E-07</v>
      </c>
    </row>
    <row r="32" spans="1:26" ht="15">
      <c r="A32" s="1">
        <f>'Control panel'!A41</f>
        <v>45296</v>
      </c>
      <c r="B32" s="4">
        <f>'Control panel'!B41-'Control panel'!C41</f>
        <v>0</v>
      </c>
      <c r="C32" s="28">
        <f>IF(B32&lt;0,-'Control panel'!E41*(B32/1000)*IF('Control panel'!$D$8="Yes",1.27,1),-'Control panel'!D41*(B32/1000)*IF('Control panel'!$D$8="Yes",1.27,1))</f>
        <v>0</v>
      </c>
      <c r="D32" s="3">
        <f>'Control panel'!E41*('Control panel'!C41/1000)</f>
        <v>0</v>
      </c>
      <c r="E32" s="3" t="str">
        <f ca="1">IF(I32="Y",+SUM(INDIRECT("C"&amp;MATCH(A32,A:A,0)&amp;":C"&amp;MATCH(WORKDAY(A32+1,-2,'Hungarian non-working days'!$A$2:$A$1001),A:A,0))),"-")</f>
        <v>-</v>
      </c>
      <c r="F32" s="3" t="str">
        <f ca="1">IF(I32="Y",SUM(INDIRECT("D"&amp;MATCH(A32,A:A,0)&amp;":D"&amp;MATCH(WORKDAY(A32+1,-2,'Hungarian non-working days'!$A$2:$A$1001),A:A,0))),"-")</f>
        <v>-</v>
      </c>
      <c r="G32" s="3" t="str">
        <f ca="1">IF(I32="Y",MAX(IFERROR(AVERAGEIF(INDIRECT("F"&amp;MATCH(A32,A:A,0)&amp;":F"&amp;MATCH(WORKDAY(A32+1,-250,'Hungarian non-working days'!$A$2:$A$1001),A:A,0)),"&gt;0",INDIRECT("F"&amp;MATCH(A32,A:A,0)&amp;":F"&amp;MATCH(WORKDAY(A32+1,-250,'Hungarian non-working days'!$A$2:$A$1001),A:A,0))),0),IFERROR(AVERAGEIF(INDIRECT("F"&amp;MATCH(A32,A:A,0)&amp;":F"&amp;MATCH(WORKDAY(A32+1,-10,'Hungarian non-working days'!$A$2:$A$1001),A:A,0)),"&gt;0",INDIRECT("F"&amp;MATCH(A32,A:A,0)&amp;":F"&amp;MATCH(WORKDAY(A32+1,-10,'Hungarian non-working days'!$A$2:$A$1001),A:A,0))),0)),"-")</f>
        <v>-</v>
      </c>
      <c r="H32" s="27" t="str">
        <f>IF(A32&lt;WORKDAY('Control panel'!$D$10,2,'Hungarian non-working days'!A28:A10026),"",IF(I32="Y",IFERROR(E32/G32,0),"-"))</f>
        <v>-</v>
      </c>
      <c r="I32" s="26" t="str">
        <f>IF(WORKDAY(A32,1,'Hungarian non-working days'!$A$2:$A$1001)=A32+1,"Y","N")</f>
        <v>N</v>
      </c>
      <c r="K32" s="39">
        <v>26</v>
      </c>
      <c r="L32" s="40">
        <f>(1-'Control panel'!$D$2)*POWER('Control panel'!$D$2,K32-1)/(1-POWER('Control panel'!$D$2,365))</f>
        <v>0.0092207001213597435</v>
      </c>
      <c r="T32" s="1">
        <v>45280</v>
      </c>
      <c r="U32" s="53">
        <v>-0.0092235140285457998</v>
      </c>
      <c r="X32" s="1">
        <v>45281</v>
      </c>
      <c r="Y32" s="53">
        <v>-0.009174510294152111</v>
      </c>
      <c r="Z32" s="54">
        <f t="shared" si="0"/>
        <v>-4.9003734393688811E-05</v>
      </c>
    </row>
    <row r="33" spans="1:26" ht="15">
      <c r="A33" s="1">
        <f>'Control panel'!A42</f>
        <v>45295</v>
      </c>
      <c r="B33" s="4">
        <f>'Control panel'!B42-'Control panel'!C42</f>
        <v>0</v>
      </c>
      <c r="C33" s="28">
        <f>IF(B33&lt;0,-'Control panel'!E42*(B33/1000)*IF('Control panel'!$D$8="Yes",1.27,1),-'Control panel'!D42*(B33/1000)*IF('Control panel'!$D$8="Yes",1.27,1))</f>
        <v>0</v>
      </c>
      <c r="D33" s="3">
        <f>'Control panel'!E42*('Control panel'!C42/1000)</f>
        <v>0</v>
      </c>
      <c r="E33" s="3">
        <f ca="1">IF(I33="Y",+SUM(INDIRECT("C"&amp;MATCH(A33,A:A,0)&amp;":C"&amp;MATCH(WORKDAY(A33+1,-2,'Hungarian non-working days'!$A$2:$A$1001),A:A,0))),"-")</f>
        <v>0</v>
      </c>
      <c r="F33" s="3">
        <f ca="1">IF(I33="Y",SUM(INDIRECT("D"&amp;MATCH(A33,A:A,0)&amp;":D"&amp;MATCH(WORKDAY(A33+1,-2,'Hungarian non-working days'!$A$2:$A$1001),A:A,0))),"-")</f>
        <v>0</v>
      </c>
      <c r="G33" s="3">
        <f ca="1">IF(I33="Y",MAX(IFERROR(AVERAGEIF(INDIRECT("F"&amp;MATCH(A33,A:A,0)&amp;":F"&amp;MATCH(WORKDAY(A33+1,-250,'Hungarian non-working days'!$A$2:$A$1001),A:A,0)),"&gt;0",INDIRECT("F"&amp;MATCH(A33,A:A,0)&amp;":F"&amp;MATCH(WORKDAY(A33+1,-250,'Hungarian non-working days'!$A$2:$A$1001),A:A,0))),0),IFERROR(AVERAGEIF(INDIRECT("F"&amp;MATCH(A33,A:A,0)&amp;":F"&amp;MATCH(WORKDAY(A33+1,-10,'Hungarian non-working days'!$A$2:$A$1001),A:A,0)),"&gt;0",INDIRECT("F"&amp;MATCH(A33,A:A,0)&amp;":F"&amp;MATCH(WORKDAY(A33+1,-10,'Hungarian non-working days'!$A$2:$A$1001),A:A,0))),0)),"-")</f>
        <v>0</v>
      </c>
      <c r="H33" s="27">
        <f>IF(A33&lt;WORKDAY('Control panel'!$D$10,2,'Hungarian non-working days'!A29:A10027),"",IF(I33="Y",IFERROR(E33/G33,0),"-"))</f>
        <v>0</v>
      </c>
      <c r="I33" s="26" t="str">
        <f>IF(WORKDAY(A33,1,'Hungarian non-working days'!$A$2:$A$1001)=A33+1,"Y","N")</f>
        <v>Y</v>
      </c>
      <c r="K33" s="39">
        <v>27</v>
      </c>
      <c r="L33" s="40">
        <f>(1-'Control panel'!$D$2)*POWER('Control panel'!$D$2,K33-1)/(1-POWER('Control panel'!$D$2,365))</f>
        <v>0.009105441369842749</v>
      </c>
      <c r="T33" s="1">
        <v>45279</v>
      </c>
      <c r="U33" s="53">
        <v>0.00047725945468430193</v>
      </c>
      <c r="X33" s="1">
        <v>45280</v>
      </c>
      <c r="Y33" s="53">
        <v>0.00047475745228652428</v>
      </c>
      <c r="Z33" s="54">
        <f t="shared" si="0"/>
        <v>2.5020023977776525E-06</v>
      </c>
    </row>
    <row r="34" spans="1:26" ht="15">
      <c r="A34" s="1">
        <f>'Control panel'!A43</f>
        <v>45294</v>
      </c>
      <c r="B34" s="4">
        <f>'Control panel'!B43-'Control panel'!C43</f>
        <v>0</v>
      </c>
      <c r="C34" s="28">
        <f>IF(B34&lt;0,-'Control panel'!E43*(B34/1000)*IF('Control panel'!$D$8="Yes",1.27,1),-'Control panel'!D43*(B34/1000)*IF('Control panel'!$D$8="Yes",1.27,1))</f>
        <v>0</v>
      </c>
      <c r="D34" s="3">
        <f>'Control panel'!E43*('Control panel'!C43/1000)</f>
        <v>0</v>
      </c>
      <c r="E34" s="3">
        <f ca="1">IF(I34="Y",+SUM(INDIRECT("C"&amp;MATCH(A34,A:A,0)&amp;":C"&amp;MATCH(WORKDAY(A34+1,-2,'Hungarian non-working days'!$A$2:$A$1001),A:A,0))),"-")</f>
        <v>0</v>
      </c>
      <c r="F34" s="3">
        <f ca="1">IF(I34="Y",SUM(INDIRECT("D"&amp;MATCH(A34,A:A,0)&amp;":D"&amp;MATCH(WORKDAY(A34+1,-2,'Hungarian non-working days'!$A$2:$A$1001),A:A,0))),"-")</f>
        <v>0</v>
      </c>
      <c r="G34" s="3">
        <f ca="1">IF(I34="Y",MAX(IFERROR(AVERAGEIF(INDIRECT("F"&amp;MATCH(A34,A:A,0)&amp;":F"&amp;MATCH(WORKDAY(A34+1,-250,'Hungarian non-working days'!$A$2:$A$1001),A:A,0)),"&gt;0",INDIRECT("F"&amp;MATCH(A34,A:A,0)&amp;":F"&amp;MATCH(WORKDAY(A34+1,-250,'Hungarian non-working days'!$A$2:$A$1001),A:A,0))),0),IFERROR(AVERAGEIF(INDIRECT("F"&amp;MATCH(A34,A:A,0)&amp;":F"&amp;MATCH(WORKDAY(A34+1,-10,'Hungarian non-working days'!$A$2:$A$1001),A:A,0)),"&gt;0",INDIRECT("F"&amp;MATCH(A34,A:A,0)&amp;":F"&amp;MATCH(WORKDAY(A34+1,-10,'Hungarian non-working days'!$A$2:$A$1001),A:A,0))),0)),"-")</f>
        <v>0</v>
      </c>
      <c r="H34" s="27">
        <f>IF(A34&lt;WORKDAY('Control panel'!$D$10,2,'Hungarian non-working days'!A30:A10028),"",IF(I34="Y",IFERROR(E34/G34,0),"-"))</f>
        <v>0</v>
      </c>
      <c r="I34" s="26" t="str">
        <f>IF(WORKDAY(A34,1,'Hungarian non-working days'!$A$2:$A$1001)=A34+1,"Y","N")</f>
        <v>Y</v>
      </c>
      <c r="K34" s="39">
        <v>28</v>
      </c>
      <c r="L34" s="40">
        <f>(1-'Control panel'!$D$2)*POWER('Control panel'!$D$2,K34-1)/(1-POWER('Control panel'!$D$2,365))</f>
        <v>0.0089916233527197135</v>
      </c>
      <c r="T34" s="1">
        <v>45278</v>
      </c>
      <c r="U34" s="53">
        <v>-0.0017653499321894834</v>
      </c>
      <c r="X34" s="1">
        <v>45279</v>
      </c>
      <c r="Y34" s="53">
        <v>-0.0017653109022213443</v>
      </c>
      <c r="Z34" s="54">
        <f t="shared" si="0"/>
        <v>-3.9029968139153368E-08</v>
      </c>
    </row>
    <row r="35" spans="1:26" ht="15">
      <c r="A35" s="1">
        <f>'Control panel'!A44</f>
        <v>45293</v>
      </c>
      <c r="B35" s="4">
        <f>'Control panel'!B44-'Control panel'!C44</f>
        <v>0</v>
      </c>
      <c r="C35" s="28">
        <f>IF(B35&lt;0,-'Control panel'!E44*(B35/1000)*IF('Control panel'!$D$8="Yes",1.27,1),-'Control panel'!D44*(B35/1000)*IF('Control panel'!$D$8="Yes",1.27,1))</f>
        <v>0</v>
      </c>
      <c r="D35" s="3">
        <f>'Control panel'!E44*('Control panel'!C44/1000)</f>
        <v>0</v>
      </c>
      <c r="E35" s="3">
        <f ca="1">IF(I35="Y",+SUM(INDIRECT("C"&amp;MATCH(A35,A:A,0)&amp;":C"&amp;MATCH(WORKDAY(A35+1,-2,'Hungarian non-working days'!$A$2:$A$1001),A:A,0))),"-")</f>
        <v>0</v>
      </c>
      <c r="F35" s="3">
        <f ca="1">IF(I35="Y",SUM(INDIRECT("D"&amp;MATCH(A35,A:A,0)&amp;":D"&amp;MATCH(WORKDAY(A35+1,-2,'Hungarian non-working days'!$A$2:$A$1001),A:A,0))),"-")</f>
        <v>0</v>
      </c>
      <c r="G35" s="3">
        <f ca="1">IF(I35="Y",MAX(IFERROR(AVERAGEIF(INDIRECT("F"&amp;MATCH(A35,A:A,0)&amp;":F"&amp;MATCH(WORKDAY(A35+1,-250,'Hungarian non-working days'!$A$2:$A$1001),A:A,0)),"&gt;0",INDIRECT("F"&amp;MATCH(A35,A:A,0)&amp;":F"&amp;MATCH(WORKDAY(A35+1,-250,'Hungarian non-working days'!$A$2:$A$1001),A:A,0))),0),IFERROR(AVERAGEIF(INDIRECT("F"&amp;MATCH(A35,A:A,0)&amp;":F"&amp;MATCH(WORKDAY(A35+1,-10,'Hungarian non-working days'!$A$2:$A$1001),A:A,0)),"&gt;0",INDIRECT("F"&amp;MATCH(A35,A:A,0)&amp;":F"&amp;MATCH(WORKDAY(A35+1,-10,'Hungarian non-working days'!$A$2:$A$1001),A:A,0))),0)),"-")</f>
        <v>0</v>
      </c>
      <c r="H35" s="27">
        <f>IF(A35&lt;WORKDAY('Control panel'!$D$10,2,'Hungarian non-working days'!A31:A10029),"",IF(I35="Y",IFERROR(E35/G35,0),"-"))</f>
        <v>0</v>
      </c>
      <c r="I35" s="26" t="str">
        <f>IF(WORKDAY(A35,1,'Hungarian non-working days'!$A$2:$A$1001)=A35+1,"Y","N")</f>
        <v>Y</v>
      </c>
      <c r="K35" s="39">
        <v>29</v>
      </c>
      <c r="L35" s="40">
        <f>(1-'Control panel'!$D$2)*POWER('Control panel'!$D$2,K35-1)/(1-POWER('Control panel'!$D$2,365))</f>
        <v>0.008879228060810717</v>
      </c>
      <c r="T35" s="1">
        <v>45275</v>
      </c>
      <c r="U35" s="53">
        <v>-0.011019920273958796</v>
      </c>
      <c r="X35" s="1">
        <v>45278</v>
      </c>
      <c r="Y35" s="53">
        <v>-0.010998498091070041</v>
      </c>
      <c r="Z35" s="54">
        <f t="shared" si="0"/>
        <v>-2.1422182888754596E-05</v>
      </c>
    </row>
    <row r="36" spans="1:26" ht="15">
      <c r="A36" s="1">
        <f>'Control panel'!A45</f>
        <v>45292</v>
      </c>
      <c r="B36" s="4">
        <f>'Control panel'!B45-'Control panel'!C45</f>
        <v>0</v>
      </c>
      <c r="C36" s="28">
        <f>IF(B36&lt;0,-'Control panel'!E45*(B36/1000)*IF('Control panel'!$D$8="Yes",1.27,1),-'Control panel'!D45*(B36/1000)*IF('Control panel'!$D$8="Yes",1.27,1))</f>
        <v>0</v>
      </c>
      <c r="D36" s="3">
        <f>'Control panel'!E45*('Control panel'!C45/1000)</f>
        <v>0</v>
      </c>
      <c r="E36" s="3">
        <f ca="1">IF(I36="Y",+SUM(INDIRECT("C"&amp;MATCH(A36,A:A,0)&amp;":C"&amp;MATCH(WORKDAY(A36+1,-2,'Hungarian non-working days'!$A$2:$A$1001),A:A,0))),"-")</f>
        <v>0</v>
      </c>
      <c r="F36" s="3">
        <f ca="1">IF(I36="Y",SUM(INDIRECT("D"&amp;MATCH(A36,A:A,0)&amp;":D"&amp;MATCH(WORKDAY(A36+1,-2,'Hungarian non-working days'!$A$2:$A$1001),A:A,0))),"-")</f>
        <v>0</v>
      </c>
      <c r="G36" s="3">
        <f ca="1">IF(I36="Y",MAX(IFERROR(AVERAGEIF(INDIRECT("F"&amp;MATCH(A36,A:A,0)&amp;":F"&amp;MATCH(WORKDAY(A36+1,-250,'Hungarian non-working days'!$A$2:$A$1001),A:A,0)),"&gt;0",INDIRECT("F"&amp;MATCH(A36,A:A,0)&amp;":F"&amp;MATCH(WORKDAY(A36+1,-250,'Hungarian non-working days'!$A$2:$A$1001),A:A,0))),0),IFERROR(AVERAGEIF(INDIRECT("F"&amp;MATCH(A36,A:A,0)&amp;":F"&amp;MATCH(WORKDAY(A36+1,-10,'Hungarian non-working days'!$A$2:$A$1001),A:A,0)),"&gt;0",INDIRECT("F"&amp;MATCH(A36,A:A,0)&amp;":F"&amp;MATCH(WORKDAY(A36+1,-10,'Hungarian non-working days'!$A$2:$A$1001),A:A,0))),0)),"-")</f>
        <v>0</v>
      </c>
      <c r="H36" s="27">
        <f>IF(A36&lt;WORKDAY('Control panel'!$D$10,2,'Hungarian non-working days'!A32:A10030),"",IF(I36="Y",IFERROR(E36/G36,0),"-"))</f>
        <v>0</v>
      </c>
      <c r="I36" s="26" t="str">
        <f>IF(WORKDAY(A36,1,'Hungarian non-working days'!$A$2:$A$1001)=A36+1,"Y","N")</f>
        <v>Y</v>
      </c>
      <c r="K36" s="39">
        <v>30</v>
      </c>
      <c r="L36" s="40">
        <f>(1-'Control panel'!$D$2)*POWER('Control panel'!$D$2,K36-1)/(1-POWER('Control panel'!$D$2,365))</f>
        <v>0.0087682377100505842</v>
      </c>
      <c r="T36" s="1">
        <v>45274</v>
      </c>
      <c r="U36" s="53">
        <v>-0.012432265242221163</v>
      </c>
      <c r="X36" s="1">
        <v>45277</v>
      </c>
      <c r="Y36" s="53">
        <v>-0.012380544843899634</v>
      </c>
      <c r="Z36" s="54">
        <f t="shared" si="0"/>
        <v>-5.172039832152843E-05</v>
      </c>
    </row>
    <row r="37" spans="1:26" ht="15">
      <c r="A37" s="1">
        <f>'Control panel'!A46</f>
        <v>45291</v>
      </c>
      <c r="B37" s="4">
        <f>'Control panel'!B46-'Control panel'!C46</f>
        <v>0</v>
      </c>
      <c r="C37" s="28">
        <f>IF(B37&lt;0,-'Control panel'!E46*(B37/1000)*IF('Control panel'!$D$8="Yes",1.27,1),-'Control panel'!D46*(B37/1000)*IF('Control panel'!$D$8="Yes",1.27,1))</f>
        <v>0</v>
      </c>
      <c r="D37" s="3">
        <f>'Control panel'!E46*('Control panel'!C46/1000)</f>
        <v>0</v>
      </c>
      <c r="E37" s="3" t="str">
        <f ca="1">IF(I37="Y",+SUM(INDIRECT("C"&amp;MATCH(A37,A:A,0)&amp;":C"&amp;MATCH(WORKDAY(A37+1,-2,'Hungarian non-working days'!$A$2:$A$1001),A:A,0))),"-")</f>
        <v>-</v>
      </c>
      <c r="F37" s="3" t="str">
        <f ca="1">IF(I37="Y",SUM(INDIRECT("D"&amp;MATCH(A37,A:A,0)&amp;":D"&amp;MATCH(WORKDAY(A37+1,-2,'Hungarian non-working days'!$A$2:$A$1001),A:A,0))),"-")</f>
        <v>-</v>
      </c>
      <c r="G37" s="3" t="str">
        <f ca="1">IF(I37="Y",MAX(IFERROR(AVERAGEIF(INDIRECT("F"&amp;MATCH(A37,A:A,0)&amp;":F"&amp;MATCH(WORKDAY(A37+1,-250,'Hungarian non-working days'!$A$2:$A$1001),A:A,0)),"&gt;0",INDIRECT("F"&amp;MATCH(A37,A:A,0)&amp;":F"&amp;MATCH(WORKDAY(A37+1,-250,'Hungarian non-working days'!$A$2:$A$1001),A:A,0))),0),IFERROR(AVERAGEIF(INDIRECT("F"&amp;MATCH(A37,A:A,0)&amp;":F"&amp;MATCH(WORKDAY(A37+1,-10,'Hungarian non-working days'!$A$2:$A$1001),A:A,0)),"&gt;0",INDIRECT("F"&amp;MATCH(A37,A:A,0)&amp;":F"&amp;MATCH(WORKDAY(A37+1,-10,'Hungarian non-working days'!$A$2:$A$1001),A:A,0))),0)),"-")</f>
        <v>-</v>
      </c>
      <c r="H37" s="27" t="str">
        <f>IF(A37&lt;WORKDAY('Control panel'!$D$10,2,'Hungarian non-working days'!A33:A10031),"",IF(I37="Y",IFERROR(E37/G37,0),"-"))</f>
        <v>-</v>
      </c>
      <c r="I37" s="26" t="str">
        <f>IF(WORKDAY(A37,1,'Hungarian non-working days'!$A$2:$A$1001)=A37+1,"Y","N")</f>
        <v>N</v>
      </c>
      <c r="K37" s="39">
        <v>31</v>
      </c>
      <c r="L37" s="40">
        <f>(1-'Control panel'!$D$2)*POWER('Control panel'!$D$2,K37-1)/(1-POWER('Control panel'!$D$2,365))</f>
        <v>0.0086586347386749529</v>
      </c>
      <c r="T37" s="1">
        <v>45273</v>
      </c>
      <c r="U37" s="53">
        <v>-0.0089927439044288245</v>
      </c>
      <c r="X37" s="1">
        <v>45274</v>
      </c>
      <c r="Y37" s="53">
        <v>-0.0088690595945014675</v>
      </c>
      <c r="Z37" s="54">
        <f t="shared" si="0"/>
        <v>-0.00012368430992735699</v>
      </c>
    </row>
    <row r="38" spans="1:26" ht="15">
      <c r="A38" s="1">
        <f>'Control panel'!A47</f>
        <v>45290</v>
      </c>
      <c r="B38" s="4">
        <f>'Control panel'!B47-'Control panel'!C47</f>
        <v>0</v>
      </c>
      <c r="C38" s="28">
        <f>IF(B38&lt;0,-'Control panel'!E47*(B38/1000)*IF('Control panel'!$D$8="Yes",1.27,1),-'Control panel'!D47*(B38/1000)*IF('Control panel'!$D$8="Yes",1.27,1))</f>
        <v>0</v>
      </c>
      <c r="D38" s="3">
        <f>'Control panel'!E47*('Control panel'!C47/1000)</f>
        <v>0</v>
      </c>
      <c r="E38" s="3" t="str">
        <f ca="1">IF(I38="Y",+SUM(INDIRECT("C"&amp;MATCH(A38,A:A,0)&amp;":C"&amp;MATCH(WORKDAY(A38+1,-2,'Hungarian non-working days'!$A$2:$A$1001),A:A,0))),"-")</f>
        <v>-</v>
      </c>
      <c r="F38" s="3" t="str">
        <f ca="1">IF(I38="Y",SUM(INDIRECT("D"&amp;MATCH(A38,A:A,0)&amp;":D"&amp;MATCH(WORKDAY(A38+1,-2,'Hungarian non-working days'!$A$2:$A$1001),A:A,0))),"-")</f>
        <v>-</v>
      </c>
      <c r="G38" s="3" t="str">
        <f ca="1">IF(I38="Y",MAX(IFERROR(AVERAGEIF(INDIRECT("F"&amp;MATCH(A38,A:A,0)&amp;":F"&amp;MATCH(WORKDAY(A38+1,-250,'Hungarian non-working days'!$A$2:$A$1001),A:A,0)),"&gt;0",INDIRECT("F"&amp;MATCH(A38,A:A,0)&amp;":F"&amp;MATCH(WORKDAY(A38+1,-250,'Hungarian non-working days'!$A$2:$A$1001),A:A,0))),0),IFERROR(AVERAGEIF(INDIRECT("F"&amp;MATCH(A38,A:A,0)&amp;":F"&amp;MATCH(WORKDAY(A38+1,-10,'Hungarian non-working days'!$A$2:$A$1001),A:A,0)),"&gt;0",INDIRECT("F"&amp;MATCH(A38,A:A,0)&amp;":F"&amp;MATCH(WORKDAY(A38+1,-10,'Hungarian non-working days'!$A$2:$A$1001),A:A,0))),0)),"-")</f>
        <v>-</v>
      </c>
      <c r="H38" s="27" t="str">
        <f>IF(A38&lt;WORKDAY('Control panel'!$D$10,2,'Hungarian non-working days'!A34:A10032),"",IF(I38="Y",IFERROR(E38/G38,0),"-"))</f>
        <v>-</v>
      </c>
      <c r="I38" s="26" t="str">
        <f>IF(WORKDAY(A38,1,'Hungarian non-working days'!$A$2:$A$1001)=A38+1,"Y","N")</f>
        <v>N</v>
      </c>
      <c r="K38" s="39">
        <v>32</v>
      </c>
      <c r="L38" s="40">
        <f>(1-'Control panel'!$D$2)*POWER('Control panel'!$D$2,K38-1)/(1-POWER('Control panel'!$D$2,365))</f>
        <v>0.008550401804441516</v>
      </c>
      <c r="T38" s="1">
        <v>45272</v>
      </c>
      <c r="U38" s="53">
        <v>-0.0055558361060289276</v>
      </c>
      <c r="X38" s="1">
        <v>45273</v>
      </c>
      <c r="Y38" s="53">
        <v>-0.0054710670086870203</v>
      </c>
      <c r="Z38" s="54">
        <f t="shared" si="0"/>
        <v>-8.4769097341907268E-05</v>
      </c>
    </row>
    <row r="39" spans="1:26" ht="15">
      <c r="A39" s="1">
        <f>'Control panel'!A48</f>
        <v>45289</v>
      </c>
      <c r="B39" s="4">
        <f>'Control panel'!B48-'Control panel'!C48</f>
        <v>0</v>
      </c>
      <c r="C39" s="28">
        <f>IF(B39&lt;0,-'Control panel'!E48*(B39/1000)*IF('Control panel'!$D$8="Yes",1.27,1),-'Control panel'!D48*(B39/1000)*IF('Control panel'!$D$8="Yes",1.27,1))</f>
        <v>0</v>
      </c>
      <c r="D39" s="3">
        <f>'Control panel'!E48*('Control panel'!C48/1000)</f>
        <v>0</v>
      </c>
      <c r="E39" s="3" t="str">
        <f ca="1">IF(I39="Y",+SUM(INDIRECT("C"&amp;MATCH(A39,A:A,0)&amp;":C"&amp;MATCH(WORKDAY(A39+1,-2,'Hungarian non-working days'!$A$2:$A$1001),A:A,0))),"-")</f>
        <v>-</v>
      </c>
      <c r="F39" s="3" t="str">
        <f ca="1">IF(I39="Y",SUM(INDIRECT("D"&amp;MATCH(A39,A:A,0)&amp;":D"&amp;MATCH(WORKDAY(A39+1,-2,'Hungarian non-working days'!$A$2:$A$1001),A:A,0))),"-")</f>
        <v>-</v>
      </c>
      <c r="G39" s="3" t="str">
        <f ca="1">IF(I39="Y",MAX(IFERROR(AVERAGEIF(INDIRECT("F"&amp;MATCH(A39,A:A,0)&amp;":F"&amp;MATCH(WORKDAY(A39+1,-250,'Hungarian non-working days'!$A$2:$A$1001),A:A,0)),"&gt;0",INDIRECT("F"&amp;MATCH(A39,A:A,0)&amp;":F"&amp;MATCH(WORKDAY(A39+1,-250,'Hungarian non-working days'!$A$2:$A$1001),A:A,0))),0),IFERROR(AVERAGEIF(INDIRECT("F"&amp;MATCH(A39,A:A,0)&amp;":F"&amp;MATCH(WORKDAY(A39+1,-10,'Hungarian non-working days'!$A$2:$A$1001),A:A,0)),"&gt;0",INDIRECT("F"&amp;MATCH(A39,A:A,0)&amp;":F"&amp;MATCH(WORKDAY(A39+1,-10,'Hungarian non-working days'!$A$2:$A$1001),A:A,0))),0)),"-")</f>
        <v>-</v>
      </c>
      <c r="H39" s="27" t="str">
        <f>IF(A39&lt;WORKDAY('Control panel'!$D$10,2,'Hungarian non-working days'!A35:A10033),"",IF(I39="Y",IFERROR(E39/G39,0),"-"))</f>
        <v>-</v>
      </c>
      <c r="I39" s="26" t="str">
        <f>IF(WORKDAY(A39,1,'Hungarian non-working days'!$A$2:$A$1001)=A39+1,"Y","N")</f>
        <v>N</v>
      </c>
      <c r="K39" s="39">
        <v>33</v>
      </c>
      <c r="L39" s="40">
        <f>(1-'Control panel'!$D$2)*POWER('Control panel'!$D$2,K39-1)/(1-POWER('Control panel'!$D$2,365))</f>
        <v>0.0084435217818859976</v>
      </c>
      <c r="T39" s="1">
        <v>45271</v>
      </c>
      <c r="U39" s="53">
        <v>-0.0084365549978172843</v>
      </c>
      <c r="X39" s="1">
        <v>45272</v>
      </c>
      <c r="Y39" s="53">
        <v>-0.0083655805850556229</v>
      </c>
      <c r="Z39" s="54">
        <f t="shared" si="0"/>
        <v>-7.0974412761661346E-05</v>
      </c>
    </row>
    <row r="40" spans="1:26" ht="15">
      <c r="A40" s="1">
        <f>'Control panel'!A49</f>
        <v>45288</v>
      </c>
      <c r="B40" s="4">
        <f>'Control panel'!B49-'Control panel'!C49</f>
        <v>0</v>
      </c>
      <c r="C40" s="28">
        <f>IF(B40&lt;0,-'Control panel'!E49*(B40/1000)*IF('Control panel'!$D$8="Yes",1.27,1),-'Control panel'!D49*(B40/1000)*IF('Control panel'!$D$8="Yes",1.27,1))</f>
        <v>0</v>
      </c>
      <c r="D40" s="3">
        <f>'Control panel'!E49*('Control panel'!C49/1000)</f>
        <v>0</v>
      </c>
      <c r="E40" s="3">
        <f ca="1">IF(I40="Y",+SUM(INDIRECT("C"&amp;MATCH(A40,A:A,0)&amp;":C"&amp;MATCH(WORKDAY(A40+1,-2,'Hungarian non-working days'!$A$2:$A$1001),A:A,0))),"-")</f>
        <v>0</v>
      </c>
      <c r="F40" s="3">
        <f ca="1">IF(I40="Y",SUM(INDIRECT("D"&amp;MATCH(A40,A:A,0)&amp;":D"&amp;MATCH(WORKDAY(A40+1,-2,'Hungarian non-working days'!$A$2:$A$1001),A:A,0))),"-")</f>
        <v>0</v>
      </c>
      <c r="G40" s="3">
        <f ca="1">IF(I40="Y",MAX(IFERROR(AVERAGEIF(INDIRECT("F"&amp;MATCH(A40,A:A,0)&amp;":F"&amp;MATCH(WORKDAY(A40+1,-250,'Hungarian non-working days'!$A$2:$A$1001),A:A,0)),"&gt;0",INDIRECT("F"&amp;MATCH(A40,A:A,0)&amp;":F"&amp;MATCH(WORKDAY(A40+1,-250,'Hungarian non-working days'!$A$2:$A$1001),A:A,0))),0),IFERROR(AVERAGEIF(INDIRECT("F"&amp;MATCH(A40,A:A,0)&amp;":F"&amp;MATCH(WORKDAY(A40+1,-10,'Hungarian non-working days'!$A$2:$A$1001),A:A,0)),"&gt;0",INDIRECT("F"&amp;MATCH(A40,A:A,0)&amp;":F"&amp;MATCH(WORKDAY(A40+1,-10,'Hungarian non-working days'!$A$2:$A$1001),A:A,0))),0)),"-")</f>
        <v>0</v>
      </c>
      <c r="H40" s="27">
        <f>IF(A40&lt;WORKDAY('Control panel'!$D$10,2,'Hungarian non-working days'!A36:A10034),"",IF(I40="Y",IFERROR(E40/G40,0),"-"))</f>
        <v>0</v>
      </c>
      <c r="I40" s="26" t="str">
        <f>IF(WORKDAY(A40,1,'Hungarian non-working days'!$A$2:$A$1001)=A40+1,"Y","N")</f>
        <v>Y</v>
      </c>
      <c r="K40" s="39">
        <v>34</v>
      </c>
      <c r="L40" s="40">
        <f>(1-'Control panel'!$D$2)*POWER('Control panel'!$D$2,K40-1)/(1-POWER('Control panel'!$D$2,365))</f>
        <v>0.0083379777596124215</v>
      </c>
      <c r="T40" s="1">
        <v>45268</v>
      </c>
      <c r="U40" s="53">
        <v>-0.01498746014267327</v>
      </c>
      <c r="X40" s="1">
        <v>45271</v>
      </c>
      <c r="Y40" s="53">
        <v>-0.014868941203405367</v>
      </c>
      <c r="Z40" s="54">
        <f t="shared" si="0"/>
        <v>-0.00011851893926790279</v>
      </c>
    </row>
    <row r="41" spans="1:26" ht="15">
      <c r="A41" s="1">
        <f>'Control panel'!A50</f>
        <v>45287</v>
      </c>
      <c r="B41" s="4">
        <f>'Control panel'!B50-'Control panel'!C50</f>
        <v>0</v>
      </c>
      <c r="C41" s="28">
        <f>IF(B41&lt;0,-'Control panel'!E50*(B41/1000)*IF('Control panel'!$D$8="Yes",1.27,1),-'Control panel'!D50*(B41/1000)*IF('Control panel'!$D$8="Yes",1.27,1))</f>
        <v>0</v>
      </c>
      <c r="D41" s="3">
        <f>'Control panel'!E50*('Control panel'!C50/1000)</f>
        <v>0</v>
      </c>
      <c r="E41" s="3">
        <f ca="1">IF(I41="Y",+SUM(INDIRECT("C"&amp;MATCH(A41,A:A,0)&amp;":C"&amp;MATCH(WORKDAY(A41+1,-2,'Hungarian non-working days'!$A$2:$A$1001),A:A,0))),"-")</f>
        <v>0</v>
      </c>
      <c r="F41" s="3">
        <f ca="1">IF(I41="Y",SUM(INDIRECT("D"&amp;MATCH(A41,A:A,0)&amp;":D"&amp;MATCH(WORKDAY(A41+1,-2,'Hungarian non-working days'!$A$2:$A$1001),A:A,0))),"-")</f>
        <v>0</v>
      </c>
      <c r="G41" s="3">
        <f ca="1">IF(I41="Y",MAX(IFERROR(AVERAGEIF(INDIRECT("F"&amp;MATCH(A41,A:A,0)&amp;":F"&amp;MATCH(WORKDAY(A41+1,-250,'Hungarian non-working days'!$A$2:$A$1001),A:A,0)),"&gt;0",INDIRECT("F"&amp;MATCH(A41,A:A,0)&amp;":F"&amp;MATCH(WORKDAY(A41+1,-250,'Hungarian non-working days'!$A$2:$A$1001),A:A,0))),0),IFERROR(AVERAGEIF(INDIRECT("F"&amp;MATCH(A41,A:A,0)&amp;":F"&amp;MATCH(WORKDAY(A41+1,-10,'Hungarian non-working days'!$A$2:$A$1001),A:A,0)),"&gt;0",INDIRECT("F"&amp;MATCH(A41,A:A,0)&amp;":F"&amp;MATCH(WORKDAY(A41+1,-10,'Hungarian non-working days'!$A$2:$A$1001),A:A,0))),0)),"-")</f>
        <v>0</v>
      </c>
      <c r="H41" s="27">
        <f>IF(A41&lt;WORKDAY('Control panel'!$D$10,2,'Hungarian non-working days'!A37:A10035),"",IF(I41="Y",IFERROR(E41/G41,0),"-"))</f>
        <v>0</v>
      </c>
      <c r="I41" s="26" t="str">
        <f>IF(WORKDAY(A41,1,'Hungarian non-working days'!$A$2:$A$1001)=A41+1,"Y","N")</f>
        <v>Y</v>
      </c>
      <c r="K41" s="39">
        <v>35</v>
      </c>
      <c r="L41" s="40">
        <f>(1-'Control panel'!$D$2)*POWER('Control panel'!$D$2,K41-1)/(1-POWER('Control panel'!$D$2,365))</f>
        <v>0.0082337530376172668</v>
      </c>
      <c r="T41" s="1">
        <v>45267</v>
      </c>
      <c r="U41" s="53">
        <v>-0.024463891276653705</v>
      </c>
      <c r="X41" s="1">
        <v>45270</v>
      </c>
      <c r="Y41" s="53">
        <v>-0.024463891276653708</v>
      </c>
      <c r="Z41" s="54">
        <f t="shared" si="0"/>
        <v>0</v>
      </c>
    </row>
    <row r="42" spans="1:26" ht="15">
      <c r="A42" s="1">
        <f>'Control panel'!A51</f>
        <v>45286</v>
      </c>
      <c r="B42" s="4">
        <f>'Control panel'!B51-'Control panel'!C51</f>
        <v>0</v>
      </c>
      <c r="C42" s="28">
        <f>IF(B42&lt;0,-'Control panel'!E51*(B42/1000)*IF('Control panel'!$D$8="Yes",1.27,1),-'Control panel'!D51*(B42/1000)*IF('Control panel'!$D$8="Yes",1.27,1))</f>
        <v>0</v>
      </c>
      <c r="D42" s="3">
        <f>'Control panel'!E51*('Control panel'!C51/1000)</f>
        <v>0</v>
      </c>
      <c r="E42" s="3">
        <f ca="1">IF(I42="Y",+SUM(INDIRECT("C"&amp;MATCH(A42,A:A,0)&amp;":C"&amp;MATCH(WORKDAY(A42+1,-2,'Hungarian non-working days'!$A$2:$A$1001),A:A,0))),"-")</f>
        <v>0</v>
      </c>
      <c r="F42" s="3">
        <f ca="1">IF(I42="Y",SUM(INDIRECT("D"&amp;MATCH(A42,A:A,0)&amp;":D"&amp;MATCH(WORKDAY(A42+1,-2,'Hungarian non-working days'!$A$2:$A$1001),A:A,0))),"-")</f>
        <v>0</v>
      </c>
      <c r="G42" s="3">
        <f ca="1">IF(I42="Y",MAX(IFERROR(AVERAGEIF(INDIRECT("F"&amp;MATCH(A42,A:A,0)&amp;":F"&amp;MATCH(WORKDAY(A42+1,-250,'Hungarian non-working days'!$A$2:$A$1001),A:A,0)),"&gt;0",INDIRECT("F"&amp;MATCH(A42,A:A,0)&amp;":F"&amp;MATCH(WORKDAY(A42+1,-250,'Hungarian non-working days'!$A$2:$A$1001),A:A,0))),0),IFERROR(AVERAGEIF(INDIRECT("F"&amp;MATCH(A42,A:A,0)&amp;":F"&amp;MATCH(WORKDAY(A42+1,-10,'Hungarian non-working days'!$A$2:$A$1001),A:A,0)),"&gt;0",INDIRECT("F"&amp;MATCH(A42,A:A,0)&amp;":F"&amp;MATCH(WORKDAY(A42+1,-10,'Hungarian non-working days'!$A$2:$A$1001),A:A,0))),0)),"-")</f>
        <v>0</v>
      </c>
      <c r="H42" s="27">
        <f>IF(A42&lt;WORKDAY('Control panel'!$D$10,2,'Hungarian non-working days'!A38:A10036),"",IF(I42="Y",IFERROR(E42/G42,0),"-"))</f>
        <v>0</v>
      </c>
      <c r="I42" s="26" t="str">
        <f>IF(WORKDAY(A42,1,'Hungarian non-working days'!$A$2:$A$1001)=A42+1,"Y","N")</f>
        <v>Y</v>
      </c>
      <c r="K42" s="39">
        <v>36</v>
      </c>
      <c r="L42" s="40">
        <f>(1-'Control panel'!$D$2)*POWER('Control panel'!$D$2,K42-1)/(1-POWER('Control panel'!$D$2,365))</f>
        <v>0.0081308311246470512</v>
      </c>
      <c r="T42" s="1">
        <v>45266</v>
      </c>
      <c r="U42" s="53">
        <v>-0.021610567675615516</v>
      </c>
      <c r="X42" s="1">
        <v>45267</v>
      </c>
      <c r="Y42" s="53">
        <v>-0.021610567675615519</v>
      </c>
      <c r="Z42" s="54">
        <f t="shared" si="0"/>
        <v>0</v>
      </c>
    </row>
    <row r="43" spans="1:26" ht="15">
      <c r="A43" s="1">
        <f>'Control panel'!A52</f>
        <v>45285</v>
      </c>
      <c r="B43" s="4">
        <f>'Control panel'!B52-'Control panel'!C52</f>
        <v>0</v>
      </c>
      <c r="C43" s="28">
        <f>IF(B43&lt;0,-'Control panel'!E52*(B43/1000)*IF('Control panel'!$D$8="Yes",1.27,1),-'Control panel'!D52*(B43/1000)*IF('Control panel'!$D$8="Yes",1.27,1))</f>
        <v>0</v>
      </c>
      <c r="D43" s="3">
        <f>'Control panel'!E52*('Control panel'!C52/1000)</f>
        <v>0</v>
      </c>
      <c r="E43" s="3" t="str">
        <f ca="1">IF(I43="Y",+SUM(INDIRECT("C"&amp;MATCH(A43,A:A,0)&amp;":C"&amp;MATCH(WORKDAY(A43+1,-2,'Hungarian non-working days'!$A$2:$A$1001),A:A,0))),"-")</f>
        <v>-</v>
      </c>
      <c r="F43" s="3" t="str">
        <f ca="1">IF(I43="Y",SUM(INDIRECT("D"&amp;MATCH(A43,A:A,0)&amp;":D"&amp;MATCH(WORKDAY(A43+1,-2,'Hungarian non-working days'!$A$2:$A$1001),A:A,0))),"-")</f>
        <v>-</v>
      </c>
      <c r="G43" s="3" t="str">
        <f ca="1">IF(I43="Y",MAX(IFERROR(AVERAGEIF(INDIRECT("F"&amp;MATCH(A43,A:A,0)&amp;":F"&amp;MATCH(WORKDAY(A43+1,-250,'Hungarian non-working days'!$A$2:$A$1001),A:A,0)),"&gt;0",INDIRECT("F"&amp;MATCH(A43,A:A,0)&amp;":F"&amp;MATCH(WORKDAY(A43+1,-250,'Hungarian non-working days'!$A$2:$A$1001),A:A,0))),0),IFERROR(AVERAGEIF(INDIRECT("F"&amp;MATCH(A43,A:A,0)&amp;":F"&amp;MATCH(WORKDAY(A43+1,-10,'Hungarian non-working days'!$A$2:$A$1001),A:A,0)),"&gt;0",INDIRECT("F"&amp;MATCH(A43,A:A,0)&amp;":F"&amp;MATCH(WORKDAY(A43+1,-10,'Hungarian non-working days'!$A$2:$A$1001),A:A,0))),0)),"-")</f>
        <v>-</v>
      </c>
      <c r="H43" s="27" t="str">
        <f>IF(A43&lt;WORKDAY('Control panel'!$D$10,2,'Hungarian non-working days'!A39:A10037),"",IF(I43="Y",IFERROR(E43/G43,0),"-"))</f>
        <v>-</v>
      </c>
      <c r="I43" s="26" t="str">
        <f>IF(WORKDAY(A43,1,'Hungarian non-working days'!$A$2:$A$1001)=A43+1,"Y","N")</f>
        <v>N</v>
      </c>
      <c r="K43" s="39">
        <v>37</v>
      </c>
      <c r="L43" s="40">
        <f>(1-'Control panel'!$D$2)*POWER('Control panel'!$D$2,K43-1)/(1-POWER('Control panel'!$D$2,365))</f>
        <v>0.0080291957355889624</v>
      </c>
      <c r="T43" s="1">
        <v>45265</v>
      </c>
      <c r="U43" s="53">
        <v>-0.0072822532014460749</v>
      </c>
      <c r="X43" s="1">
        <v>45266</v>
      </c>
      <c r="Y43" s="53">
        <v>-0.0072822532014460749</v>
      </c>
      <c r="Z43" s="54">
        <f t="shared" si="0"/>
        <v>0</v>
      </c>
    </row>
    <row r="44" spans="1:26" ht="15">
      <c r="A44" s="1">
        <f>'Control panel'!A53</f>
        <v>45284</v>
      </c>
      <c r="B44" s="4">
        <f>'Control panel'!B53-'Control panel'!C53</f>
        <v>0</v>
      </c>
      <c r="C44" s="28">
        <f>IF(B44&lt;0,-'Control panel'!E53*(B44/1000)*IF('Control panel'!$D$8="Yes",1.27,1),-'Control panel'!D53*(B44/1000)*IF('Control panel'!$D$8="Yes",1.27,1))</f>
        <v>0</v>
      </c>
      <c r="D44" s="3">
        <f>'Control panel'!E53*('Control panel'!C53/1000)</f>
        <v>0</v>
      </c>
      <c r="E44" s="3" t="str">
        <f ca="1">IF(I44="Y",+SUM(INDIRECT("C"&amp;MATCH(A44,A:A,0)&amp;":C"&amp;MATCH(WORKDAY(A44+1,-2,'Hungarian non-working days'!$A$2:$A$1001),A:A,0))),"-")</f>
        <v>-</v>
      </c>
      <c r="F44" s="3" t="str">
        <f ca="1">IF(I44="Y",SUM(INDIRECT("D"&amp;MATCH(A44,A:A,0)&amp;":D"&amp;MATCH(WORKDAY(A44+1,-2,'Hungarian non-working days'!$A$2:$A$1001),A:A,0))),"-")</f>
        <v>-</v>
      </c>
      <c r="G44" s="3" t="str">
        <f ca="1">IF(I44="Y",MAX(IFERROR(AVERAGEIF(INDIRECT("F"&amp;MATCH(A44,A:A,0)&amp;":F"&amp;MATCH(WORKDAY(A44+1,-250,'Hungarian non-working days'!$A$2:$A$1001),A:A,0)),"&gt;0",INDIRECT("F"&amp;MATCH(A44,A:A,0)&amp;":F"&amp;MATCH(WORKDAY(A44+1,-250,'Hungarian non-working days'!$A$2:$A$1001),A:A,0))),0),IFERROR(AVERAGEIF(INDIRECT("F"&amp;MATCH(A44,A:A,0)&amp;":F"&amp;MATCH(WORKDAY(A44+1,-10,'Hungarian non-working days'!$A$2:$A$1001),A:A,0)),"&gt;0",INDIRECT("F"&amp;MATCH(A44,A:A,0)&amp;":F"&amp;MATCH(WORKDAY(A44+1,-10,'Hungarian non-working days'!$A$2:$A$1001),A:A,0))),0)),"-")</f>
        <v>-</v>
      </c>
      <c r="H44" s="27" t="str">
        <f>IF(A44&lt;WORKDAY('Control panel'!$D$10,2,'Hungarian non-working days'!A40:A10038),"",IF(I44="Y",IFERROR(E44/G44,0),"-"))</f>
        <v>-</v>
      </c>
      <c r="I44" s="26" t="str">
        <f>IF(WORKDAY(A44,1,'Hungarian non-working days'!$A$2:$A$1001)=A44+1,"Y","N")</f>
        <v>N</v>
      </c>
      <c r="K44" s="39">
        <v>38</v>
      </c>
      <c r="L44" s="40">
        <f>(1-'Control panel'!$D$2)*POWER('Control panel'!$D$2,K44-1)/(1-POWER('Control panel'!$D$2,365))</f>
        <v>0.0079288307888941024</v>
      </c>
      <c r="T44" s="1">
        <v>45264</v>
      </c>
      <c r="U44" s="53">
        <v>0.001972413418853766</v>
      </c>
      <c r="X44" s="1">
        <v>45265</v>
      </c>
      <c r="Y44" s="53">
        <v>0.0019724134188537656</v>
      </c>
      <c r="Z44" s="54">
        <f t="shared" si="0"/>
        <v>0</v>
      </c>
    </row>
    <row r="45" spans="1:26" ht="15">
      <c r="A45" s="1">
        <f>'Control panel'!A54</f>
        <v>45283</v>
      </c>
      <c r="B45" s="4">
        <f>'Control panel'!B54-'Control panel'!C54</f>
        <v>0</v>
      </c>
      <c r="C45" s="28">
        <f>IF(B45&lt;0,-'Control panel'!E54*(B45/1000)*IF('Control panel'!$D$8="Yes",1.27,1),-'Control panel'!D54*(B45/1000)*IF('Control panel'!$D$8="Yes",1.27,1))</f>
        <v>0</v>
      </c>
      <c r="D45" s="3">
        <f>'Control panel'!E54*('Control panel'!C54/1000)</f>
        <v>0</v>
      </c>
      <c r="E45" s="3" t="str">
        <f ca="1">IF(I45="Y",+SUM(INDIRECT("C"&amp;MATCH(A45,A:A,0)&amp;":C"&amp;MATCH(WORKDAY(A45+1,-2,'Hungarian non-working days'!$A$2:$A$1001),A:A,0))),"-")</f>
        <v>-</v>
      </c>
      <c r="F45" s="3" t="str">
        <f ca="1">IF(I45="Y",SUM(INDIRECT("D"&amp;MATCH(A45,A:A,0)&amp;":D"&amp;MATCH(WORKDAY(A45+1,-2,'Hungarian non-working days'!$A$2:$A$1001),A:A,0))),"-")</f>
        <v>-</v>
      </c>
      <c r="G45" s="3" t="str">
        <f ca="1">IF(I45="Y",MAX(IFERROR(AVERAGEIF(INDIRECT("F"&amp;MATCH(A45,A:A,0)&amp;":F"&amp;MATCH(WORKDAY(A45+1,-250,'Hungarian non-working days'!$A$2:$A$1001),A:A,0)),"&gt;0",INDIRECT("F"&amp;MATCH(A45,A:A,0)&amp;":F"&amp;MATCH(WORKDAY(A45+1,-250,'Hungarian non-working days'!$A$2:$A$1001),A:A,0))),0),IFERROR(AVERAGEIF(INDIRECT("F"&amp;MATCH(A45,A:A,0)&amp;":F"&amp;MATCH(WORKDAY(A45+1,-10,'Hungarian non-working days'!$A$2:$A$1001),A:A,0)),"&gt;0",INDIRECT("F"&amp;MATCH(A45,A:A,0)&amp;":F"&amp;MATCH(WORKDAY(A45+1,-10,'Hungarian non-working days'!$A$2:$A$1001),A:A,0))),0)),"-")</f>
        <v>-</v>
      </c>
      <c r="H45" s="27" t="str">
        <f>IF(A45&lt;WORKDAY('Control panel'!$D$10,2,'Hungarian non-working days'!A41:A10039),"",IF(I45="Y",IFERROR(E45/G45,0),"-"))</f>
        <v>-</v>
      </c>
      <c r="I45" s="26" t="str">
        <f>IF(WORKDAY(A45,1,'Hungarian non-working days'!$A$2:$A$1001)=A45+1,"Y","N")</f>
        <v>N</v>
      </c>
      <c r="K45" s="39">
        <v>39</v>
      </c>
      <c r="L45" s="40">
        <f>(1-'Control panel'!$D$2)*POWER('Control panel'!$D$2,K45-1)/(1-POWER('Control panel'!$D$2,365))</f>
        <v>0.0078297204040329253</v>
      </c>
      <c r="T45" s="1">
        <v>45261</v>
      </c>
      <c r="U45" s="53">
        <v>-0.0037031103190525638</v>
      </c>
      <c r="X45" s="1">
        <v>45264</v>
      </c>
      <c r="Y45" s="53">
        <v>-0.0037031103190525638</v>
      </c>
      <c r="Z45" s="54">
        <f t="shared" si="0"/>
        <v>0</v>
      </c>
    </row>
    <row r="46" spans="1:26" ht="15">
      <c r="A46" s="1">
        <f>'Control panel'!A55</f>
        <v>45282</v>
      </c>
      <c r="B46" s="4">
        <f>'Control panel'!B55-'Control panel'!C55</f>
        <v>0</v>
      </c>
      <c r="C46" s="28">
        <f>IF(B46&lt;0,-'Control panel'!E55*(B46/1000)*IF('Control panel'!$D$8="Yes",1.27,1),-'Control panel'!D55*(B46/1000)*IF('Control panel'!$D$8="Yes",1.27,1))</f>
        <v>0</v>
      </c>
      <c r="D46" s="3">
        <f>'Control panel'!E55*('Control panel'!C55/1000)</f>
        <v>0</v>
      </c>
      <c r="E46" s="3" t="str">
        <f ca="1">IF(I46="Y",+SUM(INDIRECT("C"&amp;MATCH(A46,A:A,0)&amp;":C"&amp;MATCH(WORKDAY(A46+1,-2,'Hungarian non-working days'!$A$2:$A$1001),A:A,0))),"-")</f>
        <v>-</v>
      </c>
      <c r="F46" s="3" t="str">
        <f ca="1">IF(I46="Y",SUM(INDIRECT("D"&amp;MATCH(A46,A:A,0)&amp;":D"&amp;MATCH(WORKDAY(A46+1,-2,'Hungarian non-working days'!$A$2:$A$1001),A:A,0))),"-")</f>
        <v>-</v>
      </c>
      <c r="G46" s="3" t="str">
        <f ca="1">IF(I46="Y",MAX(IFERROR(AVERAGEIF(INDIRECT("F"&amp;MATCH(A46,A:A,0)&amp;":F"&amp;MATCH(WORKDAY(A46+1,-250,'Hungarian non-working days'!$A$2:$A$1001),A:A,0)),"&gt;0",INDIRECT("F"&amp;MATCH(A46,A:A,0)&amp;":F"&amp;MATCH(WORKDAY(A46+1,-250,'Hungarian non-working days'!$A$2:$A$1001),A:A,0))),0),IFERROR(AVERAGEIF(INDIRECT("F"&amp;MATCH(A46,A:A,0)&amp;":F"&amp;MATCH(WORKDAY(A46+1,-10,'Hungarian non-working days'!$A$2:$A$1001),A:A,0)),"&gt;0",INDIRECT("F"&amp;MATCH(A46,A:A,0)&amp;":F"&amp;MATCH(WORKDAY(A46+1,-10,'Hungarian non-working days'!$A$2:$A$1001),A:A,0))),0)),"-")</f>
        <v>-</v>
      </c>
      <c r="H46" s="27" t="str">
        <f>IF(A46&lt;WORKDAY('Control panel'!$D$10,2,'Hungarian non-working days'!A42:A10040),"",IF(I46="Y",IFERROR(E46/G46,0),"-"))</f>
        <v>-</v>
      </c>
      <c r="I46" s="26" t="str">
        <f>IF(WORKDAY(A46,1,'Hungarian non-working days'!$A$2:$A$1001)=A46+1,"Y","N")</f>
        <v>N</v>
      </c>
      <c r="K46" s="39">
        <v>40</v>
      </c>
      <c r="L46" s="40">
        <f>(1-'Control panel'!$D$2)*POWER('Control panel'!$D$2,K46-1)/(1-POWER('Control panel'!$D$2,365))</f>
        <v>0.0077318488989825138</v>
      </c>
      <c r="T46" s="1">
        <v>45260</v>
      </c>
      <c r="U46" s="53">
        <v>-0.0061097350732910762</v>
      </c>
      <c r="X46" s="1">
        <v>45263</v>
      </c>
      <c r="Y46" s="53">
        <v>-0.0061097350732910762</v>
      </c>
      <c r="Z46" s="54">
        <f t="shared" si="0"/>
        <v>0</v>
      </c>
    </row>
    <row r="47" spans="1:26" ht="15">
      <c r="A47" s="1">
        <f>'Control panel'!A56</f>
        <v>45281</v>
      </c>
      <c r="B47" s="4">
        <f>'Control panel'!B56-'Control panel'!C56</f>
        <v>0</v>
      </c>
      <c r="C47" s="28">
        <f>IF(B47&lt;0,-'Control panel'!E56*(B47/1000)*IF('Control panel'!$D$8="Yes",1.27,1),-'Control panel'!D56*(B47/1000)*IF('Control panel'!$D$8="Yes",1.27,1))</f>
        <v>0</v>
      </c>
      <c r="D47" s="3">
        <f>'Control panel'!E56*('Control panel'!C56/1000)</f>
        <v>0</v>
      </c>
      <c r="E47" s="3">
        <f ca="1">IF(I47="Y",+SUM(INDIRECT("C"&amp;MATCH(A47,A:A,0)&amp;":C"&amp;MATCH(WORKDAY(A47+1,-2,'Hungarian non-working days'!$A$2:$A$1001),A:A,0))),"-")</f>
        <v>0</v>
      </c>
      <c r="F47" s="3">
        <f ca="1">IF(I47="Y",SUM(INDIRECT("D"&amp;MATCH(A47,A:A,0)&amp;":D"&amp;MATCH(WORKDAY(A47+1,-2,'Hungarian non-working days'!$A$2:$A$1001),A:A,0))),"-")</f>
        <v>0</v>
      </c>
      <c r="G47" s="3">
        <f ca="1">IF(I47="Y",MAX(IFERROR(AVERAGEIF(INDIRECT("F"&amp;MATCH(A47,A:A,0)&amp;":F"&amp;MATCH(WORKDAY(A47+1,-250,'Hungarian non-working days'!$A$2:$A$1001),A:A,0)),"&gt;0",INDIRECT("F"&amp;MATCH(A47,A:A,0)&amp;":F"&amp;MATCH(WORKDAY(A47+1,-250,'Hungarian non-working days'!$A$2:$A$1001),A:A,0))),0),IFERROR(AVERAGEIF(INDIRECT("F"&amp;MATCH(A47,A:A,0)&amp;":F"&amp;MATCH(WORKDAY(A47+1,-10,'Hungarian non-working days'!$A$2:$A$1001),A:A,0)),"&gt;0",INDIRECT("F"&amp;MATCH(A47,A:A,0)&amp;":F"&amp;MATCH(WORKDAY(A47+1,-10,'Hungarian non-working days'!$A$2:$A$1001),A:A,0))),0)),"-")</f>
        <v>0</v>
      </c>
      <c r="H47" s="27">
        <f>IF(A47&lt;WORKDAY('Control panel'!$D$10,2,'Hungarian non-working days'!A43:A10041),"",IF(I47="Y",IFERROR(E47/G47,0),"-"))</f>
        <v>0</v>
      </c>
      <c r="I47" s="26" t="str">
        <f>IF(WORKDAY(A47,1,'Hungarian non-working days'!$A$2:$A$1001)=A47+1,"Y","N")</f>
        <v>Y</v>
      </c>
      <c r="K47" s="39">
        <v>41</v>
      </c>
      <c r="L47" s="40">
        <f>(1-'Control panel'!$D$2)*POWER('Control panel'!$D$2,K47-1)/(1-POWER('Control panel'!$D$2,365))</f>
        <v>0.0076352007877452327</v>
      </c>
      <c r="T47" s="1">
        <v>45259</v>
      </c>
      <c r="U47" s="53">
        <v>0.0013816032286107687</v>
      </c>
      <c r="X47" s="1">
        <v>45260</v>
      </c>
      <c r="Y47" s="53">
        <v>0.0013816032286107687</v>
      </c>
      <c r="Z47" s="54">
        <f t="shared" si="0"/>
        <v>0</v>
      </c>
    </row>
    <row r="48" spans="1:26" ht="15">
      <c r="A48" s="1">
        <f>'Control panel'!A57</f>
        <v>45280</v>
      </c>
      <c r="B48" s="4">
        <f>'Control panel'!B57-'Control panel'!C57</f>
        <v>0</v>
      </c>
      <c r="C48" s="28">
        <f>IF(B48&lt;0,-'Control panel'!E57*(B48/1000)*IF('Control panel'!$D$8="Yes",1.27,1),-'Control panel'!D57*(B48/1000)*IF('Control panel'!$D$8="Yes",1.27,1))</f>
        <v>0</v>
      </c>
      <c r="D48" s="3">
        <f>'Control panel'!E57*('Control panel'!C57/1000)</f>
        <v>0</v>
      </c>
      <c r="E48" s="3">
        <f ca="1">IF(I48="Y",+SUM(INDIRECT("C"&amp;MATCH(A48,A:A,0)&amp;":C"&amp;MATCH(WORKDAY(A48+1,-2,'Hungarian non-working days'!$A$2:$A$1001),A:A,0))),"-")</f>
        <v>0</v>
      </c>
      <c r="F48" s="3">
        <f ca="1">IF(I48="Y",SUM(INDIRECT("D"&amp;MATCH(A48,A:A,0)&amp;":D"&amp;MATCH(WORKDAY(A48+1,-2,'Hungarian non-working days'!$A$2:$A$1001),A:A,0))),"-")</f>
        <v>0</v>
      </c>
      <c r="G48" s="3">
        <f ca="1">IF(I48="Y",MAX(IFERROR(AVERAGEIF(INDIRECT("F"&amp;MATCH(A48,A:A,0)&amp;":F"&amp;MATCH(WORKDAY(A48+1,-250,'Hungarian non-working days'!$A$2:$A$1001),A:A,0)),"&gt;0",INDIRECT("F"&amp;MATCH(A48,A:A,0)&amp;":F"&amp;MATCH(WORKDAY(A48+1,-250,'Hungarian non-working days'!$A$2:$A$1001),A:A,0))),0),IFERROR(AVERAGEIF(INDIRECT("F"&amp;MATCH(A48,A:A,0)&amp;":F"&amp;MATCH(WORKDAY(A48+1,-10,'Hungarian non-working days'!$A$2:$A$1001),A:A,0)),"&gt;0",INDIRECT("F"&amp;MATCH(A48,A:A,0)&amp;":F"&amp;MATCH(WORKDAY(A48+1,-10,'Hungarian non-working days'!$A$2:$A$1001),A:A,0))),0)),"-")</f>
        <v>0</v>
      </c>
      <c r="H48" s="27">
        <f>IF(A48&lt;WORKDAY('Control panel'!$D$10,2,'Hungarian non-working days'!A44:A10042),"",IF(I48="Y",IFERROR(E48/G48,0),"-"))</f>
        <v>0</v>
      </c>
      <c r="I48" s="26" t="str">
        <f>IF(WORKDAY(A48,1,'Hungarian non-working days'!$A$2:$A$1001)=A48+1,"Y","N")</f>
        <v>Y</v>
      </c>
      <c r="K48" s="39">
        <v>42</v>
      </c>
      <c r="L48" s="40">
        <f>(1-'Control panel'!$D$2)*POWER('Control panel'!$D$2,K48-1)/(1-POWER('Control panel'!$D$2,365))</f>
        <v>0.0075397607778984171</v>
      </c>
      <c r="T48" s="1">
        <v>45258</v>
      </c>
      <c r="U48" s="53">
        <v>-0.0072208413849460407</v>
      </c>
      <c r="X48" s="1">
        <v>45259</v>
      </c>
      <c r="Y48" s="53">
        <v>-0.0072208413849460433</v>
      </c>
      <c r="Z48" s="54">
        <f t="shared" si="0"/>
        <v>0</v>
      </c>
    </row>
    <row r="49" spans="1:26" ht="15">
      <c r="A49" s="1">
        <f>'Control panel'!A58</f>
        <v>45279</v>
      </c>
      <c r="B49" s="4">
        <f>'Control panel'!B58-'Control panel'!C58</f>
        <v>0</v>
      </c>
      <c r="C49" s="28">
        <f>IF(B49&lt;0,-'Control panel'!E58*(B49/1000)*IF('Control panel'!$D$8="Yes",1.27,1),-'Control panel'!D58*(B49/1000)*IF('Control panel'!$D$8="Yes",1.27,1))</f>
        <v>0</v>
      </c>
      <c r="D49" s="3">
        <f>'Control panel'!E58*('Control panel'!C58/1000)</f>
        <v>0</v>
      </c>
      <c r="E49" s="3">
        <f ca="1">IF(I49="Y",+SUM(INDIRECT("C"&amp;MATCH(A49,A:A,0)&amp;":C"&amp;MATCH(WORKDAY(A49+1,-2,'Hungarian non-working days'!$A$2:$A$1001),A:A,0))),"-")</f>
        <v>0</v>
      </c>
      <c r="F49" s="3">
        <f ca="1">IF(I49="Y",SUM(INDIRECT("D"&amp;MATCH(A49,A:A,0)&amp;":D"&amp;MATCH(WORKDAY(A49+1,-2,'Hungarian non-working days'!$A$2:$A$1001),A:A,0))),"-")</f>
        <v>0</v>
      </c>
      <c r="G49" s="3">
        <f ca="1">IF(I49="Y",MAX(IFERROR(AVERAGEIF(INDIRECT("F"&amp;MATCH(A49,A:A,0)&amp;":F"&amp;MATCH(WORKDAY(A49+1,-250,'Hungarian non-working days'!$A$2:$A$1001),A:A,0)),"&gt;0",INDIRECT("F"&amp;MATCH(A49,A:A,0)&amp;":F"&amp;MATCH(WORKDAY(A49+1,-250,'Hungarian non-working days'!$A$2:$A$1001),A:A,0))),0),IFERROR(AVERAGEIF(INDIRECT("F"&amp;MATCH(A49,A:A,0)&amp;":F"&amp;MATCH(WORKDAY(A49+1,-10,'Hungarian non-working days'!$A$2:$A$1001),A:A,0)),"&gt;0",INDIRECT("F"&amp;MATCH(A49,A:A,0)&amp;":F"&amp;MATCH(WORKDAY(A49+1,-10,'Hungarian non-working days'!$A$2:$A$1001),A:A,0))),0)),"-")</f>
        <v>0</v>
      </c>
      <c r="H49" s="27">
        <f>IF(A49&lt;WORKDAY('Control panel'!$D$10,2,'Hungarian non-working days'!A45:A10043),"",IF(I49="Y",IFERROR(E49/G49,0),"-"))</f>
        <v>0</v>
      </c>
      <c r="I49" s="26" t="str">
        <f>IF(WORKDAY(A49,1,'Hungarian non-working days'!$A$2:$A$1001)=A49+1,"Y","N")</f>
        <v>Y</v>
      </c>
      <c r="K49" s="39">
        <v>43</v>
      </c>
      <c r="L49" s="40">
        <f>(1-'Control panel'!$D$2)*POWER('Control panel'!$D$2,K49-1)/(1-POWER('Control panel'!$D$2,365))</f>
        <v>0.007445513768174687</v>
      </c>
      <c r="T49" s="1">
        <v>45257</v>
      </c>
      <c r="U49" s="53">
        <v>-2.2601507583366617E-05</v>
      </c>
      <c r="X49" s="1">
        <v>45258</v>
      </c>
      <c r="Y49" s="53">
        <v>-2.2601507583366617E-05</v>
      </c>
      <c r="Z49" s="54">
        <f t="shared" si="0"/>
        <v>0</v>
      </c>
    </row>
    <row r="50" spans="1:26" ht="15">
      <c r="A50" s="1">
        <f>'Control panel'!A59</f>
        <v>45278</v>
      </c>
      <c r="B50" s="4">
        <f>'Control panel'!B59-'Control panel'!C59</f>
        <v>0</v>
      </c>
      <c r="C50" s="28">
        <f>IF(B50&lt;0,-'Control panel'!E59*(B50/1000)*IF('Control panel'!$D$8="Yes",1.27,1),-'Control panel'!D59*(B50/1000)*IF('Control panel'!$D$8="Yes",1.27,1))</f>
        <v>0</v>
      </c>
      <c r="D50" s="3">
        <f>'Control panel'!E59*('Control panel'!C59/1000)</f>
        <v>0</v>
      </c>
      <c r="E50" s="3">
        <f ca="1">IF(I50="Y",+SUM(INDIRECT("C"&amp;MATCH(A50,A:A,0)&amp;":C"&amp;MATCH(WORKDAY(A50+1,-2,'Hungarian non-working days'!$A$2:$A$1001),A:A,0))),"-")</f>
        <v>0</v>
      </c>
      <c r="F50" s="3">
        <f ca="1">IF(I50="Y",SUM(INDIRECT("D"&amp;MATCH(A50,A:A,0)&amp;":D"&amp;MATCH(WORKDAY(A50+1,-2,'Hungarian non-working days'!$A$2:$A$1001),A:A,0))),"-")</f>
        <v>0</v>
      </c>
      <c r="G50" s="3">
        <f ca="1">IF(I50="Y",MAX(IFERROR(AVERAGEIF(INDIRECT("F"&amp;MATCH(A50,A:A,0)&amp;":F"&amp;MATCH(WORKDAY(A50+1,-250,'Hungarian non-working days'!$A$2:$A$1001),A:A,0)),"&gt;0",INDIRECT("F"&amp;MATCH(A50,A:A,0)&amp;":F"&amp;MATCH(WORKDAY(A50+1,-250,'Hungarian non-working days'!$A$2:$A$1001),A:A,0))),0),IFERROR(AVERAGEIF(INDIRECT("F"&amp;MATCH(A50,A:A,0)&amp;":F"&amp;MATCH(WORKDAY(A50+1,-10,'Hungarian non-working days'!$A$2:$A$1001),A:A,0)),"&gt;0",INDIRECT("F"&amp;MATCH(A50,A:A,0)&amp;":F"&amp;MATCH(WORKDAY(A50+1,-10,'Hungarian non-working days'!$A$2:$A$1001),A:A,0))),0)),"-")</f>
        <v>0</v>
      </c>
      <c r="H50" s="27">
        <f>IF(A50&lt;WORKDAY('Control panel'!$D$10,2,'Hungarian non-working days'!A46:A10044),"",IF(I50="Y",IFERROR(E50/G50,0),"-"))</f>
        <v>0</v>
      </c>
      <c r="I50" s="26" t="str">
        <f>IF(WORKDAY(A50,1,'Hungarian non-working days'!$A$2:$A$1001)=A50+1,"Y","N")</f>
        <v>Y</v>
      </c>
      <c r="K50" s="39">
        <v>44</v>
      </c>
      <c r="L50" s="40">
        <f>(1-'Control panel'!$D$2)*POWER('Control panel'!$D$2,K50-1)/(1-POWER('Control panel'!$D$2,365))</f>
        <v>0.0073524448460725042</v>
      </c>
      <c r="T50" s="1">
        <v>45254</v>
      </c>
      <c r="U50" s="53">
        <v>0.016643039998633702</v>
      </c>
      <c r="X50" s="1">
        <v>45257</v>
      </c>
      <c r="Y50" s="53">
        <v>0.016643039998633705</v>
      </c>
      <c r="Z50" s="54">
        <f t="shared" si="0"/>
        <v>0</v>
      </c>
    </row>
    <row r="51" spans="1:26" ht="15">
      <c r="A51" s="1">
        <f>'Control panel'!A60</f>
        <v>45277</v>
      </c>
      <c r="B51" s="4">
        <f>'Control panel'!B60-'Control panel'!C60</f>
        <v>0</v>
      </c>
      <c r="C51" s="28">
        <f>IF(B51&lt;0,-'Control panel'!E60*(B51/1000)*IF('Control panel'!$D$8="Yes",1.27,1),-'Control panel'!D60*(B51/1000)*IF('Control panel'!$D$8="Yes",1.27,1))</f>
        <v>0</v>
      </c>
      <c r="D51" s="3">
        <f>'Control panel'!E60*('Control panel'!C60/1000)</f>
        <v>0</v>
      </c>
      <c r="E51" s="3">
        <f ca="1">IF(I51="Y",+SUM(INDIRECT("C"&amp;MATCH(A51,A:A,0)&amp;":C"&amp;MATCH(WORKDAY(A51+1,-2,'Hungarian non-working days'!$A$2:$A$1001),A:A,0))),"-")</f>
        <v>0</v>
      </c>
      <c r="F51" s="3">
        <f ca="1">IF(I51="Y",SUM(INDIRECT("D"&amp;MATCH(A51,A:A,0)&amp;":D"&amp;MATCH(WORKDAY(A51+1,-2,'Hungarian non-working days'!$A$2:$A$1001),A:A,0))),"-")</f>
        <v>0</v>
      </c>
      <c r="G51" s="3">
        <f ca="1">IF(I51="Y",MAX(IFERROR(AVERAGEIF(INDIRECT("F"&amp;MATCH(A51,A:A,0)&amp;":F"&amp;MATCH(WORKDAY(A51+1,-250,'Hungarian non-working days'!$A$2:$A$1001),A:A,0)),"&gt;0",INDIRECT("F"&amp;MATCH(A51,A:A,0)&amp;":F"&amp;MATCH(WORKDAY(A51+1,-250,'Hungarian non-working days'!$A$2:$A$1001),A:A,0))),0),IFERROR(AVERAGEIF(INDIRECT("F"&amp;MATCH(A51,A:A,0)&amp;":F"&amp;MATCH(WORKDAY(A51+1,-10,'Hungarian non-working days'!$A$2:$A$1001),A:A,0)),"&gt;0",INDIRECT("F"&amp;MATCH(A51,A:A,0)&amp;":F"&amp;MATCH(WORKDAY(A51+1,-10,'Hungarian non-working days'!$A$2:$A$1001),A:A,0))),0)),"-")</f>
        <v>0</v>
      </c>
      <c r="H51" s="27">
        <f>IF(A51&lt;WORKDAY('Control panel'!$D$10,2,'Hungarian non-working days'!A47:A10045),"",IF(I51="Y",IFERROR(E51/G51,0),"-"))</f>
        <v>0</v>
      </c>
      <c r="I51" s="26" t="str">
        <f>IF(WORKDAY(A51,1,'Hungarian non-working days'!$A$2:$A$1001)=A51+1,"Y","N")</f>
        <v>Y</v>
      </c>
      <c r="K51" s="39">
        <v>45</v>
      </c>
      <c r="L51" s="40">
        <f>(1-'Control panel'!$D$2)*POWER('Control panel'!$D$2,K51-1)/(1-POWER('Control panel'!$D$2,365))</f>
        <v>0.0072605392854965985</v>
      </c>
      <c r="T51" s="1">
        <v>45253</v>
      </c>
      <c r="U51" s="53">
        <v>0.017074304244712797</v>
      </c>
      <c r="X51" s="1">
        <v>45256</v>
      </c>
      <c r="Y51" s="53">
        <v>0.017074304244712794</v>
      </c>
      <c r="Z51" s="54">
        <f t="shared" si="0"/>
        <v>0</v>
      </c>
    </row>
    <row r="52" spans="1:26" ht="15">
      <c r="A52" s="1">
        <f>'Control panel'!A61</f>
        <v>45276</v>
      </c>
      <c r="B52" s="4">
        <f>'Control panel'!B61-'Control panel'!C61</f>
        <v>0</v>
      </c>
      <c r="C52" s="28">
        <f>IF(B52&lt;0,-'Control panel'!E61*(B52/1000)*IF('Control panel'!$D$8="Yes",1.27,1),-'Control panel'!D61*(B52/1000)*IF('Control panel'!$D$8="Yes",1.27,1))</f>
        <v>0</v>
      </c>
      <c r="D52" s="3">
        <f>'Control panel'!E61*('Control panel'!C61/1000)</f>
        <v>0</v>
      </c>
      <c r="E52" s="3" t="str">
        <f ca="1">IF(I52="Y",+SUM(INDIRECT("C"&amp;MATCH(A52,A:A,0)&amp;":C"&amp;MATCH(WORKDAY(A52+1,-2,'Hungarian non-working days'!$A$2:$A$1001),A:A,0))),"-")</f>
        <v>-</v>
      </c>
      <c r="F52" s="3" t="str">
        <f ca="1">IF(I52="Y",SUM(INDIRECT("D"&amp;MATCH(A52,A:A,0)&amp;":D"&amp;MATCH(WORKDAY(A52+1,-2,'Hungarian non-working days'!$A$2:$A$1001),A:A,0))),"-")</f>
        <v>-</v>
      </c>
      <c r="G52" s="3" t="str">
        <f ca="1">IF(I52="Y",MAX(IFERROR(AVERAGEIF(INDIRECT("F"&amp;MATCH(A52,A:A,0)&amp;":F"&amp;MATCH(WORKDAY(A52+1,-250,'Hungarian non-working days'!$A$2:$A$1001),A:A,0)),"&gt;0",INDIRECT("F"&amp;MATCH(A52,A:A,0)&amp;":F"&amp;MATCH(WORKDAY(A52+1,-250,'Hungarian non-working days'!$A$2:$A$1001),A:A,0))),0),IFERROR(AVERAGEIF(INDIRECT("F"&amp;MATCH(A52,A:A,0)&amp;":F"&amp;MATCH(WORKDAY(A52+1,-10,'Hungarian non-working days'!$A$2:$A$1001),A:A,0)),"&gt;0",INDIRECT("F"&amp;MATCH(A52,A:A,0)&amp;":F"&amp;MATCH(WORKDAY(A52+1,-10,'Hungarian non-working days'!$A$2:$A$1001),A:A,0))),0)),"-")</f>
        <v>-</v>
      </c>
      <c r="H52" s="27" t="str">
        <f>IF(A52&lt;WORKDAY('Control panel'!$D$10,2,'Hungarian non-working days'!A48:A10046),"",IF(I52="Y",IFERROR(E52/G52,0),"-"))</f>
        <v>-</v>
      </c>
      <c r="I52" s="26" t="str">
        <f>IF(WORKDAY(A52,1,'Hungarian non-working days'!$A$2:$A$1001)=A52+1,"Y","N")</f>
        <v>N</v>
      </c>
      <c r="K52" s="39">
        <v>46</v>
      </c>
      <c r="L52" s="40">
        <f>(1-'Control panel'!$D$2)*POWER('Control panel'!$D$2,K52-1)/(1-POWER('Control panel'!$D$2,365))</f>
        <v>0.0071697825444278912</v>
      </c>
      <c r="T52" s="1">
        <v>45252</v>
      </c>
      <c r="U52" s="53">
        <v>0.011534312771566775</v>
      </c>
      <c r="X52" s="1">
        <v>45253</v>
      </c>
      <c r="Y52" s="53">
        <v>0.011461026081089454</v>
      </c>
      <c r="Z52" s="54">
        <f t="shared" si="0"/>
        <v>7.3286690477321684E-05</v>
      </c>
    </row>
    <row r="53" spans="1:26" ht="15">
      <c r="A53" s="1">
        <f>'Control panel'!A62</f>
        <v>45275</v>
      </c>
      <c r="B53" s="4">
        <f>'Control panel'!B62-'Control panel'!C62</f>
        <v>0</v>
      </c>
      <c r="C53" s="28">
        <f>IF(B53&lt;0,-'Control panel'!E62*(B53/1000)*IF('Control panel'!$D$8="Yes",1.27,1),-'Control panel'!D62*(B53/1000)*IF('Control panel'!$D$8="Yes",1.27,1))</f>
        <v>0</v>
      </c>
      <c r="D53" s="3">
        <f>'Control panel'!E62*('Control panel'!C62/1000)</f>
        <v>0</v>
      </c>
      <c r="E53" s="3" t="str">
        <f ca="1">IF(I53="Y",+SUM(INDIRECT("C"&amp;MATCH(A53,A:A,0)&amp;":C"&amp;MATCH(WORKDAY(A53+1,-2,'Hungarian non-working days'!$A$2:$A$1001),A:A,0))),"-")</f>
        <v>-</v>
      </c>
      <c r="F53" s="3" t="str">
        <f ca="1">IF(I53="Y",SUM(INDIRECT("D"&amp;MATCH(A53,A:A,0)&amp;":D"&amp;MATCH(WORKDAY(A53+1,-2,'Hungarian non-working days'!$A$2:$A$1001),A:A,0))),"-")</f>
        <v>-</v>
      </c>
      <c r="G53" s="3" t="str">
        <f ca="1">IF(I53="Y",MAX(IFERROR(AVERAGEIF(INDIRECT("F"&amp;MATCH(A53,A:A,0)&amp;":F"&amp;MATCH(WORKDAY(A53+1,-250,'Hungarian non-working days'!$A$2:$A$1001),A:A,0)),"&gt;0",INDIRECT("F"&amp;MATCH(A53,A:A,0)&amp;":F"&amp;MATCH(WORKDAY(A53+1,-250,'Hungarian non-working days'!$A$2:$A$1001),A:A,0))),0),IFERROR(AVERAGEIF(INDIRECT("F"&amp;MATCH(A53,A:A,0)&amp;":F"&amp;MATCH(WORKDAY(A53+1,-10,'Hungarian non-working days'!$A$2:$A$1001),A:A,0)),"&gt;0",INDIRECT("F"&amp;MATCH(A53,A:A,0)&amp;":F"&amp;MATCH(WORKDAY(A53+1,-10,'Hungarian non-working days'!$A$2:$A$1001),A:A,0))),0)),"-")</f>
        <v>-</v>
      </c>
      <c r="H53" s="27" t="str">
        <f>IF(A53&lt;WORKDAY('Control panel'!$D$10,2,'Hungarian non-working days'!A49:A10047),"",IF(I53="Y",IFERROR(E53/G53,0),"-"))</f>
        <v>-</v>
      </c>
      <c r="I53" s="26" t="str">
        <f>IF(WORKDAY(A53,1,'Hungarian non-working days'!$A$2:$A$1001)=A53+1,"Y","N")</f>
        <v>N</v>
      </c>
      <c r="K53" s="39">
        <v>47</v>
      </c>
      <c r="L53" s="40">
        <f>(1-'Control panel'!$D$2)*POWER('Control panel'!$D$2,K53-1)/(1-POWER('Control panel'!$D$2,365))</f>
        <v>0.007080160262622542</v>
      </c>
      <c r="T53" s="1">
        <v>45251</v>
      </c>
      <c r="U53" s="53">
        <v>-0.047344265072925648</v>
      </c>
      <c r="X53" s="1">
        <v>45252</v>
      </c>
      <c r="Y53" s="53">
        <v>-0.047043888062320127</v>
      </c>
      <c r="Z53" s="54">
        <f t="shared" si="0"/>
        <v>-0.00030037701060552091</v>
      </c>
    </row>
    <row r="54" spans="1:26" ht="15">
      <c r="A54" s="1">
        <f>'Control panel'!A63</f>
        <v>45274</v>
      </c>
      <c r="B54" s="4">
        <f>'Control panel'!B63-'Control panel'!C63</f>
        <v>0</v>
      </c>
      <c r="C54" s="28">
        <f>IF(B54&lt;0,-'Control panel'!E63*(B54/1000)*IF('Control panel'!$D$8="Yes",1.27,1),-'Control panel'!D63*(B54/1000)*IF('Control panel'!$D$8="Yes",1.27,1))</f>
        <v>0</v>
      </c>
      <c r="D54" s="3">
        <f>'Control panel'!E63*('Control panel'!C63/1000)</f>
        <v>0</v>
      </c>
      <c r="E54" s="3">
        <f ca="1">IF(I54="Y",+SUM(INDIRECT("C"&amp;MATCH(A54,A:A,0)&amp;":C"&amp;MATCH(WORKDAY(A54+1,-2,'Hungarian non-working days'!$A$2:$A$1001),A:A,0))),"-")</f>
        <v>0</v>
      </c>
      <c r="F54" s="3">
        <f ca="1">IF(I54="Y",SUM(INDIRECT("D"&amp;MATCH(A54,A:A,0)&amp;":D"&amp;MATCH(WORKDAY(A54+1,-2,'Hungarian non-working days'!$A$2:$A$1001),A:A,0))),"-")</f>
        <v>0</v>
      </c>
      <c r="G54" s="3">
        <f ca="1">IF(I54="Y",MAX(IFERROR(AVERAGEIF(INDIRECT("F"&amp;MATCH(A54,A:A,0)&amp;":F"&amp;MATCH(WORKDAY(A54+1,-250,'Hungarian non-working days'!$A$2:$A$1001),A:A,0)),"&gt;0",INDIRECT("F"&amp;MATCH(A54,A:A,0)&amp;":F"&amp;MATCH(WORKDAY(A54+1,-250,'Hungarian non-working days'!$A$2:$A$1001),A:A,0))),0),IFERROR(AVERAGEIF(INDIRECT("F"&amp;MATCH(A54,A:A,0)&amp;":F"&amp;MATCH(WORKDAY(A54+1,-10,'Hungarian non-working days'!$A$2:$A$1001),A:A,0)),"&gt;0",INDIRECT("F"&amp;MATCH(A54,A:A,0)&amp;":F"&amp;MATCH(WORKDAY(A54+1,-10,'Hungarian non-working days'!$A$2:$A$1001),A:A,0))),0)),"-")</f>
        <v>0</v>
      </c>
      <c r="H54" s="27">
        <f>IF(A54&lt;WORKDAY('Control panel'!$D$10,2,'Hungarian non-working days'!A50:A10048),"",IF(I54="Y",IFERROR(E54/G54,0),"-"))</f>
        <v>0</v>
      </c>
      <c r="I54" s="26" t="str">
        <f>IF(WORKDAY(A54,1,'Hungarian non-working days'!$A$2:$A$1001)=A54+1,"Y","N")</f>
        <v>Y</v>
      </c>
      <c r="K54" s="39">
        <v>48</v>
      </c>
      <c r="L54" s="40">
        <f>(1-'Control panel'!$D$2)*POWER('Control panel'!$D$2,K54-1)/(1-POWER('Control panel'!$D$2,365))</f>
        <v>0.006991658259339761</v>
      </c>
      <c r="T54" s="1">
        <v>45250</v>
      </c>
      <c r="U54" s="53">
        <v>-0.050536821130819483</v>
      </c>
      <c r="X54" s="1">
        <v>45251</v>
      </c>
      <c r="Y54" s="53">
        <v>-0.050431646907051104</v>
      </c>
      <c r="Z54" s="54">
        <f t="shared" si="0"/>
        <v>-0.00010517422376837837</v>
      </c>
    </row>
    <row r="55" spans="1:26" ht="15">
      <c r="A55" s="1">
        <f>'Control panel'!A64</f>
        <v>45273</v>
      </c>
      <c r="B55" s="4">
        <f>'Control panel'!B64-'Control panel'!C64</f>
        <v>0</v>
      </c>
      <c r="C55" s="28">
        <f>IF(B55&lt;0,-'Control panel'!E64*(B55/1000)*IF('Control panel'!$D$8="Yes",1.27,1),-'Control panel'!D64*(B55/1000)*IF('Control panel'!$D$8="Yes",1.27,1))</f>
        <v>0</v>
      </c>
      <c r="D55" s="3">
        <f>'Control panel'!E64*('Control panel'!C64/1000)</f>
        <v>0</v>
      </c>
      <c r="E55" s="3">
        <f ca="1">IF(I55="Y",+SUM(INDIRECT("C"&amp;MATCH(A55,A:A,0)&amp;":C"&amp;MATCH(WORKDAY(A55+1,-2,'Hungarian non-working days'!$A$2:$A$1001),A:A,0))),"-")</f>
        <v>0</v>
      </c>
      <c r="F55" s="3">
        <f ca="1">IF(I55="Y",SUM(INDIRECT("D"&amp;MATCH(A55,A:A,0)&amp;":D"&amp;MATCH(WORKDAY(A55+1,-2,'Hungarian non-working days'!$A$2:$A$1001),A:A,0))),"-")</f>
        <v>0</v>
      </c>
      <c r="G55" s="3">
        <f ca="1">IF(I55="Y",MAX(IFERROR(AVERAGEIF(INDIRECT("F"&amp;MATCH(A55,A:A,0)&amp;":F"&amp;MATCH(WORKDAY(A55+1,-250,'Hungarian non-working days'!$A$2:$A$1001),A:A,0)),"&gt;0",INDIRECT("F"&amp;MATCH(A55,A:A,0)&amp;":F"&amp;MATCH(WORKDAY(A55+1,-250,'Hungarian non-working days'!$A$2:$A$1001),A:A,0))),0),IFERROR(AVERAGEIF(INDIRECT("F"&amp;MATCH(A55,A:A,0)&amp;":F"&amp;MATCH(WORKDAY(A55+1,-10,'Hungarian non-working days'!$A$2:$A$1001),A:A,0)),"&gt;0",INDIRECT("F"&amp;MATCH(A55,A:A,0)&amp;":F"&amp;MATCH(WORKDAY(A55+1,-10,'Hungarian non-working days'!$A$2:$A$1001),A:A,0))),0)),"-")</f>
        <v>0</v>
      </c>
      <c r="H55" s="27">
        <f>IF(A55&lt;WORKDAY('Control panel'!$D$10,2,'Hungarian non-working days'!A51:A10049),"",IF(I55="Y",IFERROR(E55/G55,0),"-"))</f>
        <v>0</v>
      </c>
      <c r="I55" s="26" t="str">
        <f>IF(WORKDAY(A55,1,'Hungarian non-working days'!$A$2:$A$1001)=A55+1,"Y","N")</f>
        <v>Y</v>
      </c>
      <c r="K55" s="39">
        <v>49</v>
      </c>
      <c r="L55" s="40">
        <f>(1-'Control panel'!$D$2)*POWER('Control panel'!$D$2,K55-1)/(1-POWER('Control panel'!$D$2,365))</f>
        <v>0.0069042625310980141</v>
      </c>
      <c r="T55" s="1">
        <v>45247</v>
      </c>
      <c r="U55" s="53">
        <v>0.024153242617168232</v>
      </c>
      <c r="X55" s="1">
        <v>45250</v>
      </c>
      <c r="Y55" s="53">
        <v>0.024112511056380445</v>
      </c>
      <c r="Z55" s="54">
        <f t="shared" si="0"/>
        <v>4.0731560787786447E-05</v>
      </c>
    </row>
    <row r="56" spans="1:26" ht="15">
      <c r="A56" s="1">
        <f>'Control panel'!A65</f>
        <v>45272</v>
      </c>
      <c r="B56" s="4">
        <f>'Control panel'!B65-'Control panel'!C65</f>
        <v>0</v>
      </c>
      <c r="C56" s="28">
        <f>IF(B56&lt;0,-'Control panel'!E65*(B56/1000)*IF('Control panel'!$D$8="Yes",1.27,1),-'Control panel'!D65*(B56/1000)*IF('Control panel'!$D$8="Yes",1.27,1))</f>
        <v>0</v>
      </c>
      <c r="D56" s="3">
        <f>'Control panel'!E65*('Control panel'!C65/1000)</f>
        <v>0</v>
      </c>
      <c r="E56" s="3">
        <f ca="1">IF(I56="Y",+SUM(INDIRECT("C"&amp;MATCH(A56,A:A,0)&amp;":C"&amp;MATCH(WORKDAY(A56+1,-2,'Hungarian non-working days'!$A$2:$A$1001),A:A,0))),"-")</f>
        <v>0</v>
      </c>
      <c r="F56" s="3">
        <f ca="1">IF(I56="Y",SUM(INDIRECT("D"&amp;MATCH(A56,A:A,0)&amp;":D"&amp;MATCH(WORKDAY(A56+1,-2,'Hungarian non-working days'!$A$2:$A$1001),A:A,0))),"-")</f>
        <v>0</v>
      </c>
      <c r="G56" s="3">
        <f ca="1">IF(I56="Y",MAX(IFERROR(AVERAGEIF(INDIRECT("F"&amp;MATCH(A56,A:A,0)&amp;":F"&amp;MATCH(WORKDAY(A56+1,-250,'Hungarian non-working days'!$A$2:$A$1001),A:A,0)),"&gt;0",INDIRECT("F"&amp;MATCH(A56,A:A,0)&amp;":F"&amp;MATCH(WORKDAY(A56+1,-250,'Hungarian non-working days'!$A$2:$A$1001),A:A,0))),0),IFERROR(AVERAGEIF(INDIRECT("F"&amp;MATCH(A56,A:A,0)&amp;":F"&amp;MATCH(WORKDAY(A56+1,-10,'Hungarian non-working days'!$A$2:$A$1001),A:A,0)),"&gt;0",INDIRECT("F"&amp;MATCH(A56,A:A,0)&amp;":F"&amp;MATCH(WORKDAY(A56+1,-10,'Hungarian non-working days'!$A$2:$A$1001),A:A,0))),0)),"-")</f>
        <v>0</v>
      </c>
      <c r="H56" s="27">
        <f>IF(A56&lt;WORKDAY('Control panel'!$D$10,2,'Hungarian non-working days'!A52:A10050),"",IF(I56="Y",IFERROR(E56/G56,0),"-"))</f>
        <v>0</v>
      </c>
      <c r="I56" s="26" t="str">
        <f>IF(WORKDAY(A56,1,'Hungarian non-working days'!$A$2:$A$1001)=A56+1,"Y","N")</f>
        <v>Y</v>
      </c>
      <c r="K56" s="39">
        <v>50</v>
      </c>
      <c r="L56" s="40">
        <f>(1-'Control panel'!$D$2)*POWER('Control panel'!$D$2,K56-1)/(1-POWER('Control panel'!$D$2,365))</f>
        <v>0.0068179592494592893</v>
      </c>
      <c r="T56" s="1">
        <v>45246</v>
      </c>
      <c r="U56" s="53">
        <v>-0.0017683330929281573</v>
      </c>
      <c r="X56" s="1">
        <v>45249</v>
      </c>
      <c r="Y56" s="53">
        <v>-0.0017654492982463214</v>
      </c>
      <c r="Z56" s="54">
        <f t="shared" si="0"/>
        <v>-2.8837946818359265E-06</v>
      </c>
    </row>
    <row r="57" spans="1:26" ht="15">
      <c r="A57" s="1">
        <f>'Control panel'!A66</f>
        <v>45271</v>
      </c>
      <c r="B57" s="4">
        <f>'Control panel'!B66-'Control panel'!C66</f>
        <v>0</v>
      </c>
      <c r="C57" s="28">
        <f>IF(B57&lt;0,-'Control panel'!E66*(B57/1000)*IF('Control panel'!$D$8="Yes",1.27,1),-'Control panel'!D66*(B57/1000)*IF('Control panel'!$D$8="Yes",1.27,1))</f>
        <v>0</v>
      </c>
      <c r="D57" s="3">
        <f>'Control panel'!E66*('Control panel'!C66/1000)</f>
        <v>0</v>
      </c>
      <c r="E57" s="3">
        <f ca="1">IF(I57="Y",+SUM(INDIRECT("C"&amp;MATCH(A57,A:A,0)&amp;":C"&amp;MATCH(WORKDAY(A57+1,-2,'Hungarian non-working days'!$A$2:$A$1001),A:A,0))),"-")</f>
        <v>0</v>
      </c>
      <c r="F57" s="3">
        <f ca="1">IF(I57="Y",SUM(INDIRECT("D"&amp;MATCH(A57,A:A,0)&amp;":D"&amp;MATCH(WORKDAY(A57+1,-2,'Hungarian non-working days'!$A$2:$A$1001),A:A,0))),"-")</f>
        <v>0</v>
      </c>
      <c r="G57" s="3">
        <f ca="1">IF(I57="Y",MAX(IFERROR(AVERAGEIF(INDIRECT("F"&amp;MATCH(A57,A:A,0)&amp;":F"&amp;MATCH(WORKDAY(A57+1,-250,'Hungarian non-working days'!$A$2:$A$1001),A:A,0)),"&gt;0",INDIRECT("F"&amp;MATCH(A57,A:A,0)&amp;":F"&amp;MATCH(WORKDAY(A57+1,-250,'Hungarian non-working days'!$A$2:$A$1001),A:A,0))),0),IFERROR(AVERAGEIF(INDIRECT("F"&amp;MATCH(A57,A:A,0)&amp;":F"&amp;MATCH(WORKDAY(A57+1,-10,'Hungarian non-working days'!$A$2:$A$1001),A:A,0)),"&gt;0",INDIRECT("F"&amp;MATCH(A57,A:A,0)&amp;":F"&amp;MATCH(WORKDAY(A57+1,-10,'Hungarian non-working days'!$A$2:$A$1001),A:A,0))),0)),"-")</f>
        <v>0</v>
      </c>
      <c r="H57" s="27">
        <f>IF(A57&lt;WORKDAY('Control panel'!$D$10,2,'Hungarian non-working days'!A53:A10051),"",IF(I57="Y",IFERROR(E57/G57,0),"-"))</f>
        <v>0</v>
      </c>
      <c r="I57" s="26" t="str">
        <f>IF(WORKDAY(A57,1,'Hungarian non-working days'!$A$2:$A$1001)=A57+1,"Y","N")</f>
        <v>Y</v>
      </c>
      <c r="K57" s="39">
        <v>51</v>
      </c>
      <c r="L57" s="40">
        <f>(1-'Control panel'!$D$2)*POWER('Control panel'!$D$2,K57-1)/(1-POWER('Control panel'!$D$2,365))</f>
        <v>0.0067327347588410479</v>
      </c>
      <c r="T57" s="1">
        <v>45245</v>
      </c>
      <c r="U57" s="53">
        <v>-0.022865170835376786</v>
      </c>
      <c r="X57" s="1">
        <v>45246</v>
      </c>
      <c r="Y57" s="53">
        <v>-0.022761061155992718</v>
      </c>
      <c r="Z57" s="54">
        <f t="shared" si="0"/>
        <v>-0.0001041096793840679</v>
      </c>
    </row>
    <row r="58" spans="1:26" ht="15">
      <c r="A58" s="1">
        <f>'Control panel'!A67</f>
        <v>45270</v>
      </c>
      <c r="B58" s="4">
        <f>'Control panel'!B67-'Control panel'!C67</f>
        <v>0</v>
      </c>
      <c r="C58" s="28">
        <f>IF(B58&lt;0,-'Control panel'!E67*(B58/1000)*IF('Control panel'!$D$8="Yes",1.27,1),-'Control panel'!D67*(B58/1000)*IF('Control panel'!$D$8="Yes",1.27,1))</f>
        <v>0</v>
      </c>
      <c r="D58" s="3">
        <f>'Control panel'!E67*('Control panel'!C67/1000)</f>
        <v>0</v>
      </c>
      <c r="E58" s="3">
        <f ca="1">IF(I58="Y",+SUM(INDIRECT("C"&amp;MATCH(A58,A:A,0)&amp;":C"&amp;MATCH(WORKDAY(A58+1,-2,'Hungarian non-working days'!$A$2:$A$1001),A:A,0))),"-")</f>
        <v>0</v>
      </c>
      <c r="F58" s="3">
        <f ca="1">IF(I58="Y",SUM(INDIRECT("D"&amp;MATCH(A58,A:A,0)&amp;":D"&amp;MATCH(WORKDAY(A58+1,-2,'Hungarian non-working days'!$A$2:$A$1001),A:A,0))),"-")</f>
        <v>0</v>
      </c>
      <c r="G58" s="3">
        <f ca="1">IF(I58="Y",MAX(IFERROR(AVERAGEIF(INDIRECT("F"&amp;MATCH(A58,A:A,0)&amp;":F"&amp;MATCH(WORKDAY(A58+1,-250,'Hungarian non-working days'!$A$2:$A$1001),A:A,0)),"&gt;0",INDIRECT("F"&amp;MATCH(A58,A:A,0)&amp;":F"&amp;MATCH(WORKDAY(A58+1,-250,'Hungarian non-working days'!$A$2:$A$1001),A:A,0))),0),IFERROR(AVERAGEIF(INDIRECT("F"&amp;MATCH(A58,A:A,0)&amp;":F"&amp;MATCH(WORKDAY(A58+1,-10,'Hungarian non-working days'!$A$2:$A$1001),A:A,0)),"&gt;0",INDIRECT("F"&amp;MATCH(A58,A:A,0)&amp;":F"&amp;MATCH(WORKDAY(A58+1,-10,'Hungarian non-working days'!$A$2:$A$1001),A:A,0))),0)),"-")</f>
        <v>0</v>
      </c>
      <c r="H58" s="27">
        <f>IF(A58&lt;WORKDAY('Control panel'!$D$10,2,'Hungarian non-working days'!A54:A10052),"",IF(I58="Y",IFERROR(E58/G58,0),"-"))</f>
        <v>0</v>
      </c>
      <c r="I58" s="26" t="str">
        <f>IF(WORKDAY(A58,1,'Hungarian non-working days'!$A$2:$A$1001)=A58+1,"Y","N")</f>
        <v>Y</v>
      </c>
      <c r="K58" s="39">
        <v>52</v>
      </c>
      <c r="L58" s="40">
        <f>(1-'Control panel'!$D$2)*POWER('Control panel'!$D$2,K58-1)/(1-POWER('Control panel'!$D$2,365))</f>
        <v>0.0066485755743555357</v>
      </c>
      <c r="T58" s="1">
        <v>45244</v>
      </c>
      <c r="U58" s="53">
        <v>-0.0016936259436812235</v>
      </c>
      <c r="X58" s="1">
        <v>45245</v>
      </c>
      <c r="Y58" s="53">
        <v>-0.0016848864063972162</v>
      </c>
      <c r="Z58" s="54">
        <f t="shared" si="0"/>
        <v>-8.7395372840072278E-06</v>
      </c>
    </row>
    <row r="59" spans="1:26" ht="15">
      <c r="A59" s="1">
        <f>'Control panel'!A68</f>
        <v>45269</v>
      </c>
      <c r="B59" s="4">
        <f>'Control panel'!B68-'Control panel'!C68</f>
        <v>0</v>
      </c>
      <c r="C59" s="28">
        <f>IF(B59&lt;0,-'Control panel'!E68*(B59/1000)*IF('Control panel'!$D$8="Yes",1.27,1),-'Control panel'!D68*(B59/1000)*IF('Control panel'!$D$8="Yes",1.27,1))</f>
        <v>0</v>
      </c>
      <c r="D59" s="3">
        <f>'Control panel'!E68*('Control panel'!C68/1000)</f>
        <v>0</v>
      </c>
      <c r="E59" s="3" t="str">
        <f ca="1">IF(I59="Y",+SUM(INDIRECT("C"&amp;MATCH(A59,A:A,0)&amp;":C"&amp;MATCH(WORKDAY(A59+1,-2,'Hungarian non-working days'!$A$2:$A$1001),A:A,0))),"-")</f>
        <v>-</v>
      </c>
      <c r="F59" s="3" t="str">
        <f ca="1">IF(I59="Y",SUM(INDIRECT("D"&amp;MATCH(A59,A:A,0)&amp;":D"&amp;MATCH(WORKDAY(A59+1,-2,'Hungarian non-working days'!$A$2:$A$1001),A:A,0))),"-")</f>
        <v>-</v>
      </c>
      <c r="G59" s="3" t="str">
        <f ca="1">IF(I59="Y",MAX(IFERROR(AVERAGEIF(INDIRECT("F"&amp;MATCH(A59,A:A,0)&amp;":F"&amp;MATCH(WORKDAY(A59+1,-250,'Hungarian non-working days'!$A$2:$A$1001),A:A,0)),"&gt;0",INDIRECT("F"&amp;MATCH(A59,A:A,0)&amp;":F"&amp;MATCH(WORKDAY(A59+1,-250,'Hungarian non-working days'!$A$2:$A$1001),A:A,0))),0),IFERROR(AVERAGEIF(INDIRECT("F"&amp;MATCH(A59,A:A,0)&amp;":F"&amp;MATCH(WORKDAY(A59+1,-10,'Hungarian non-working days'!$A$2:$A$1001),A:A,0)),"&gt;0",INDIRECT("F"&amp;MATCH(A59,A:A,0)&amp;":F"&amp;MATCH(WORKDAY(A59+1,-10,'Hungarian non-working days'!$A$2:$A$1001),A:A,0))),0)),"-")</f>
        <v>-</v>
      </c>
      <c r="H59" s="27" t="str">
        <f>IF(A59&lt;WORKDAY('Control panel'!$D$10,2,'Hungarian non-working days'!A55:A10053),"",IF(I59="Y",IFERROR(E59/G59,0),"-"))</f>
        <v>-</v>
      </c>
      <c r="I59" s="26" t="str">
        <f>IF(WORKDAY(A59,1,'Hungarian non-working days'!$A$2:$A$1001)=A59+1,"Y","N")</f>
        <v>N</v>
      </c>
      <c r="K59" s="39">
        <v>53</v>
      </c>
      <c r="L59" s="40">
        <f>(1-'Control panel'!$D$2)*POWER('Control panel'!$D$2,K59-1)/(1-POWER('Control panel'!$D$2,365))</f>
        <v>0.0065654683796760914</v>
      </c>
      <c r="T59" s="1">
        <v>45243</v>
      </c>
      <c r="U59" s="53">
        <v>-0.0036002233123682416</v>
      </c>
      <c r="X59" s="1">
        <v>45244</v>
      </c>
      <c r="Y59" s="53">
        <v>-0.0035928117693127888</v>
      </c>
      <c r="Z59" s="54">
        <f t="shared" si="0"/>
        <v>-7.4115430554527392E-06</v>
      </c>
    </row>
    <row r="60" spans="1:26" ht="15">
      <c r="A60" s="1">
        <f>'Control panel'!A69</f>
        <v>45268</v>
      </c>
      <c r="B60" s="4">
        <f>'Control panel'!B69-'Control panel'!C69</f>
        <v>0</v>
      </c>
      <c r="C60" s="28">
        <f>IF(B60&lt;0,-'Control panel'!E69*(B60/1000)*IF('Control panel'!$D$8="Yes",1.27,1),-'Control panel'!D69*(B60/1000)*IF('Control panel'!$D$8="Yes",1.27,1))</f>
        <v>0</v>
      </c>
      <c r="D60" s="3">
        <f>'Control panel'!E69*('Control panel'!C69/1000)</f>
        <v>0</v>
      </c>
      <c r="E60" s="3" t="str">
        <f ca="1">IF(I60="Y",+SUM(INDIRECT("C"&amp;MATCH(A60,A:A,0)&amp;":C"&amp;MATCH(WORKDAY(A60+1,-2,'Hungarian non-working days'!$A$2:$A$1001),A:A,0))),"-")</f>
        <v>-</v>
      </c>
      <c r="F60" s="3" t="str">
        <f ca="1">IF(I60="Y",SUM(INDIRECT("D"&amp;MATCH(A60,A:A,0)&amp;":D"&amp;MATCH(WORKDAY(A60+1,-2,'Hungarian non-working days'!$A$2:$A$1001),A:A,0))),"-")</f>
        <v>-</v>
      </c>
      <c r="G60" s="3" t="str">
        <f ca="1">IF(I60="Y",MAX(IFERROR(AVERAGEIF(INDIRECT("F"&amp;MATCH(A60,A:A,0)&amp;":F"&amp;MATCH(WORKDAY(A60+1,-250,'Hungarian non-working days'!$A$2:$A$1001),A:A,0)),"&gt;0",INDIRECT("F"&amp;MATCH(A60,A:A,0)&amp;":F"&amp;MATCH(WORKDAY(A60+1,-250,'Hungarian non-working days'!$A$2:$A$1001),A:A,0))),0),IFERROR(AVERAGEIF(INDIRECT("F"&amp;MATCH(A60,A:A,0)&amp;":F"&amp;MATCH(WORKDAY(A60+1,-10,'Hungarian non-working days'!$A$2:$A$1001),A:A,0)),"&gt;0",INDIRECT("F"&amp;MATCH(A60,A:A,0)&amp;":F"&amp;MATCH(WORKDAY(A60+1,-10,'Hungarian non-working days'!$A$2:$A$1001),A:A,0))),0)),"-")</f>
        <v>-</v>
      </c>
      <c r="H60" s="27" t="str">
        <f>IF(A60&lt;WORKDAY('Control panel'!$D$10,2,'Hungarian non-working days'!A56:A10054),"",IF(I60="Y",IFERROR(E60/G60,0),"-"))</f>
        <v>-</v>
      </c>
      <c r="I60" s="26" t="str">
        <f>IF(WORKDAY(A60,1,'Hungarian non-working days'!$A$2:$A$1001)=A60+1,"Y","N")</f>
        <v>N</v>
      </c>
      <c r="K60" s="39">
        <v>54</v>
      </c>
      <c r="L60" s="40">
        <f>(1-'Control panel'!$D$2)*POWER('Control panel'!$D$2,K60-1)/(1-POWER('Control panel'!$D$2,365))</f>
        <v>0.0064834000249301416</v>
      </c>
      <c r="T60" s="1">
        <v>45240</v>
      </c>
      <c r="U60" s="53">
        <v>0.011755098676336862</v>
      </c>
      <c r="X60" s="1">
        <v>45243</v>
      </c>
      <c r="Y60" s="53">
        <v>0.011739823012024296</v>
      </c>
      <c r="Z60" s="54">
        <f t="shared" si="0"/>
        <v>1.5275664312565385E-05</v>
      </c>
    </row>
    <row r="61" spans="1:26" ht="15">
      <c r="A61" s="1">
        <f>'Control panel'!A70</f>
        <v>45267</v>
      </c>
      <c r="B61" s="4">
        <f>'Control panel'!B70-'Control panel'!C70</f>
        <v>0</v>
      </c>
      <c r="C61" s="28">
        <f>IF(B61&lt;0,-'Control panel'!E70*(B61/1000)*IF('Control panel'!$D$8="Yes",1.27,1),-'Control panel'!D70*(B61/1000)*IF('Control panel'!$D$8="Yes",1.27,1))</f>
        <v>0</v>
      </c>
      <c r="D61" s="3">
        <f>'Control panel'!E70*('Control panel'!C70/1000)</f>
        <v>0</v>
      </c>
      <c r="E61" s="3">
        <f ca="1">IF(I61="Y",+SUM(INDIRECT("C"&amp;MATCH(A61,A:A,0)&amp;":C"&amp;MATCH(WORKDAY(A61+1,-2,'Hungarian non-working days'!$A$2:$A$1001),A:A,0))),"-")</f>
        <v>0</v>
      </c>
      <c r="F61" s="3">
        <f ca="1">IF(I61="Y",SUM(INDIRECT("D"&amp;MATCH(A61,A:A,0)&amp;":D"&amp;MATCH(WORKDAY(A61+1,-2,'Hungarian non-working days'!$A$2:$A$1001),A:A,0))),"-")</f>
        <v>0</v>
      </c>
      <c r="G61" s="3">
        <f ca="1">IF(I61="Y",MAX(IFERROR(AVERAGEIF(INDIRECT("F"&amp;MATCH(A61,A:A,0)&amp;":F"&amp;MATCH(WORKDAY(A61+1,-250,'Hungarian non-working days'!$A$2:$A$1001),A:A,0)),"&gt;0",INDIRECT("F"&amp;MATCH(A61,A:A,0)&amp;":F"&amp;MATCH(WORKDAY(A61+1,-250,'Hungarian non-working days'!$A$2:$A$1001),A:A,0))),0),IFERROR(AVERAGEIF(INDIRECT("F"&amp;MATCH(A61,A:A,0)&amp;":F"&amp;MATCH(WORKDAY(A61+1,-10,'Hungarian non-working days'!$A$2:$A$1001),A:A,0)),"&gt;0",INDIRECT("F"&amp;MATCH(A61,A:A,0)&amp;":F"&amp;MATCH(WORKDAY(A61+1,-10,'Hungarian non-working days'!$A$2:$A$1001),A:A,0))),0)),"-")</f>
        <v>0</v>
      </c>
      <c r="H61" s="27">
        <f>IF(A61&lt;WORKDAY('Control panel'!$D$10,2,'Hungarian non-working days'!A57:A10055),"",IF(I61="Y",IFERROR(E61/G61,0),"-"))</f>
        <v>0</v>
      </c>
      <c r="I61" s="26" t="str">
        <f>IF(WORKDAY(A61,1,'Hungarian non-working days'!$A$2:$A$1001)=A61+1,"Y","N")</f>
        <v>Y</v>
      </c>
      <c r="K61" s="39">
        <v>55</v>
      </c>
      <c r="L61" s="40">
        <f>(1-'Control panel'!$D$2)*POWER('Control panel'!$D$2,K61-1)/(1-POWER('Control panel'!$D$2,365))</f>
        <v>0.0064023575246185136</v>
      </c>
      <c r="T61" s="1">
        <v>45239</v>
      </c>
      <c r="U61" s="53">
        <v>0.014164016209686962</v>
      </c>
      <c r="X61" s="1">
        <v>45242</v>
      </c>
      <c r="Y61" s="53">
        <v>0.014110222305113768</v>
      </c>
      <c r="Z61" s="54">
        <f t="shared" si="0"/>
        <v>5.3793904573194024E-05</v>
      </c>
    </row>
    <row r="62" spans="1:26" ht="15">
      <c r="A62" s="1">
        <f>'Control panel'!A71</f>
        <v>45266</v>
      </c>
      <c r="B62" s="4">
        <f>'Control panel'!B71-'Control panel'!C71</f>
        <v>0</v>
      </c>
      <c r="C62" s="28">
        <f>IF(B62&lt;0,-'Control panel'!E71*(B62/1000)*IF('Control panel'!$D$8="Yes",1.27,1),-'Control panel'!D71*(B62/1000)*IF('Control panel'!$D$8="Yes",1.27,1))</f>
        <v>0</v>
      </c>
      <c r="D62" s="3">
        <f>'Control panel'!E71*('Control panel'!C71/1000)</f>
        <v>0</v>
      </c>
      <c r="E62" s="3">
        <f ca="1">IF(I62="Y",+SUM(INDIRECT("C"&amp;MATCH(A62,A:A,0)&amp;":C"&amp;MATCH(WORKDAY(A62+1,-2,'Hungarian non-working days'!$A$2:$A$1001),A:A,0))),"-")</f>
        <v>0</v>
      </c>
      <c r="F62" s="3">
        <f ca="1">IF(I62="Y",SUM(INDIRECT("D"&amp;MATCH(A62,A:A,0)&amp;":D"&amp;MATCH(WORKDAY(A62+1,-2,'Hungarian non-working days'!$A$2:$A$1001),A:A,0))),"-")</f>
        <v>0</v>
      </c>
      <c r="G62" s="3">
        <f ca="1">IF(I62="Y",MAX(IFERROR(AVERAGEIF(INDIRECT("F"&amp;MATCH(A62,A:A,0)&amp;":F"&amp;MATCH(WORKDAY(A62+1,-250,'Hungarian non-working days'!$A$2:$A$1001),A:A,0)),"&gt;0",INDIRECT("F"&amp;MATCH(A62,A:A,0)&amp;":F"&amp;MATCH(WORKDAY(A62+1,-250,'Hungarian non-working days'!$A$2:$A$1001),A:A,0))),0),IFERROR(AVERAGEIF(INDIRECT("F"&amp;MATCH(A62,A:A,0)&amp;":F"&amp;MATCH(WORKDAY(A62+1,-10,'Hungarian non-working days'!$A$2:$A$1001),A:A,0)),"&gt;0",INDIRECT("F"&amp;MATCH(A62,A:A,0)&amp;":F"&amp;MATCH(WORKDAY(A62+1,-10,'Hungarian non-working days'!$A$2:$A$1001),A:A,0))),0)),"-")</f>
        <v>0</v>
      </c>
      <c r="H62" s="27">
        <f>IF(A62&lt;WORKDAY('Control panel'!$D$10,2,'Hungarian non-working days'!A58:A10056),"",IF(I62="Y",IFERROR(E62/G62,0),"-"))</f>
        <v>0</v>
      </c>
      <c r="I62" s="26" t="str">
        <f>IF(WORKDAY(A62,1,'Hungarian non-working days'!$A$2:$A$1001)=A62+1,"Y","N")</f>
        <v>Y</v>
      </c>
      <c r="K62" s="39">
        <v>56</v>
      </c>
      <c r="L62" s="40">
        <f>(1-'Control panel'!$D$2)*POWER('Control panel'!$D$2,K62-1)/(1-POWER('Control panel'!$D$2,365))</f>
        <v>0.0063223280555607829</v>
      </c>
      <c r="T62" s="1">
        <v>45238</v>
      </c>
      <c r="U62" s="53">
        <v>0.0023455644703980097</v>
      </c>
      <c r="X62" s="1">
        <v>45239</v>
      </c>
      <c r="Y62" s="53">
        <v>0.0023081308651484375</v>
      </c>
      <c r="Z62" s="54">
        <f t="shared" si="0"/>
        <v>3.743360524957216E-05</v>
      </c>
    </row>
    <row r="63" spans="1:26" ht="15">
      <c r="A63" s="1">
        <f>'Control panel'!A72</f>
        <v>45265</v>
      </c>
      <c r="B63" s="4">
        <f>'Control panel'!B72-'Control panel'!C72</f>
        <v>0</v>
      </c>
      <c r="C63" s="28">
        <f>IF(B63&lt;0,-'Control panel'!E72*(B63/1000)*IF('Control panel'!$D$8="Yes",1.27,1),-'Control panel'!D72*(B63/1000)*IF('Control panel'!$D$8="Yes",1.27,1))</f>
        <v>0</v>
      </c>
      <c r="D63" s="3">
        <f>'Control panel'!E72*('Control panel'!C72/1000)</f>
        <v>0</v>
      </c>
      <c r="E63" s="3">
        <f ca="1">IF(I63="Y",+SUM(INDIRECT("C"&amp;MATCH(A63,A:A,0)&amp;":C"&amp;MATCH(WORKDAY(A63+1,-2,'Hungarian non-working days'!$A$2:$A$1001),A:A,0))),"-")</f>
        <v>0</v>
      </c>
      <c r="F63" s="3">
        <f ca="1">IF(I63="Y",SUM(INDIRECT("D"&amp;MATCH(A63,A:A,0)&amp;":D"&amp;MATCH(WORKDAY(A63+1,-2,'Hungarian non-working days'!$A$2:$A$1001),A:A,0))),"-")</f>
        <v>0</v>
      </c>
      <c r="G63" s="3">
        <f ca="1">IF(I63="Y",MAX(IFERROR(AVERAGEIF(INDIRECT("F"&amp;MATCH(A63,A:A,0)&amp;":F"&amp;MATCH(WORKDAY(A63+1,-250,'Hungarian non-working days'!$A$2:$A$1001),A:A,0)),"&gt;0",INDIRECT("F"&amp;MATCH(A63,A:A,0)&amp;":F"&amp;MATCH(WORKDAY(A63+1,-250,'Hungarian non-working days'!$A$2:$A$1001),A:A,0))),0),IFERROR(AVERAGEIF(INDIRECT("F"&amp;MATCH(A63,A:A,0)&amp;":F"&amp;MATCH(WORKDAY(A63+1,-10,'Hungarian non-working days'!$A$2:$A$1001),A:A,0)),"&gt;0",INDIRECT("F"&amp;MATCH(A63,A:A,0)&amp;":F"&amp;MATCH(WORKDAY(A63+1,-10,'Hungarian non-working days'!$A$2:$A$1001),A:A,0))),0)),"-")</f>
        <v>0</v>
      </c>
      <c r="H63" s="27">
        <f>IF(A63&lt;WORKDAY('Control panel'!$D$10,2,'Hungarian non-working days'!A59:A10057),"",IF(I63="Y",IFERROR(E63/G63,0),"-"))</f>
        <v>0</v>
      </c>
      <c r="I63" s="26" t="str">
        <f>IF(WORKDAY(A63,1,'Hungarian non-working days'!$A$2:$A$1001)=A63+1,"Y","N")</f>
        <v>Y</v>
      </c>
      <c r="K63" s="39">
        <v>57</v>
      </c>
      <c r="L63" s="40">
        <f>(1-'Control panel'!$D$2)*POWER('Control panel'!$D$2,K63-1)/(1-POWER('Control panel'!$D$2,365))</f>
        <v>0.0062432989548662724</v>
      </c>
      <c r="T63" s="1">
        <v>45237</v>
      </c>
      <c r="U63" s="53">
        <v>0.00028108988887126982</v>
      </c>
      <c r="X63" s="1">
        <v>45238</v>
      </c>
      <c r="Y63" s="53">
        <v>0.00027660269273418656</v>
      </c>
      <c r="Z63" s="54">
        <f t="shared" si="0"/>
        <v>4.487196137083259E-06</v>
      </c>
    </row>
    <row r="64" spans="1:26" ht="15">
      <c r="A64" s="1">
        <f>'Control panel'!A73</f>
        <v>45264</v>
      </c>
      <c r="B64" s="4">
        <f>'Control panel'!B73-'Control panel'!C73</f>
        <v>0</v>
      </c>
      <c r="C64" s="28">
        <f>IF(B64&lt;0,-'Control panel'!E73*(B64/1000)*IF('Control panel'!$D$8="Yes",1.27,1),-'Control panel'!D73*(B64/1000)*IF('Control panel'!$D$8="Yes",1.27,1))</f>
        <v>0</v>
      </c>
      <c r="D64" s="3">
        <f>'Control panel'!E73*('Control panel'!C73/1000)</f>
        <v>0</v>
      </c>
      <c r="E64" s="3">
        <f ca="1">IF(I64="Y",+SUM(INDIRECT("C"&amp;MATCH(A64,A:A,0)&amp;":C"&amp;MATCH(WORKDAY(A64+1,-2,'Hungarian non-working days'!$A$2:$A$1001),A:A,0))),"-")</f>
        <v>0</v>
      </c>
      <c r="F64" s="3">
        <f ca="1">IF(I64="Y",SUM(INDIRECT("D"&amp;MATCH(A64,A:A,0)&amp;":D"&amp;MATCH(WORKDAY(A64+1,-2,'Hungarian non-working days'!$A$2:$A$1001),A:A,0))),"-")</f>
        <v>0</v>
      </c>
      <c r="G64" s="3">
        <f ca="1">IF(I64="Y",MAX(IFERROR(AVERAGEIF(INDIRECT("F"&amp;MATCH(A64,A:A,0)&amp;":F"&amp;MATCH(WORKDAY(A64+1,-250,'Hungarian non-working days'!$A$2:$A$1001),A:A,0)),"&gt;0",INDIRECT("F"&amp;MATCH(A64,A:A,0)&amp;":F"&amp;MATCH(WORKDAY(A64+1,-250,'Hungarian non-working days'!$A$2:$A$1001),A:A,0))),0),IFERROR(AVERAGEIF(INDIRECT("F"&amp;MATCH(A64,A:A,0)&amp;":F"&amp;MATCH(WORKDAY(A64+1,-10,'Hungarian non-working days'!$A$2:$A$1001),A:A,0)),"&gt;0",INDIRECT("F"&amp;MATCH(A64,A:A,0)&amp;":F"&amp;MATCH(WORKDAY(A64+1,-10,'Hungarian non-working days'!$A$2:$A$1001),A:A,0))),0)),"-")</f>
        <v>0</v>
      </c>
      <c r="H64" s="27">
        <f>IF(A64&lt;WORKDAY('Control panel'!$D$10,2,'Hungarian non-working days'!A60:A10058),"",IF(I64="Y",IFERROR(E64/G64,0),"-"))</f>
        <v>0</v>
      </c>
      <c r="I64" s="26" t="str">
        <f>IF(WORKDAY(A64,1,'Hungarian non-working days'!$A$2:$A$1001)=A64+1,"Y","N")</f>
        <v>Y</v>
      </c>
      <c r="K64" s="39">
        <v>58</v>
      </c>
      <c r="L64" s="40">
        <f>(1-'Control panel'!$D$2)*POWER('Control panel'!$D$2,K64-1)/(1-POWER('Control panel'!$D$2,365))</f>
        <v>0.0061652577179304438</v>
      </c>
      <c r="T64" s="1">
        <v>45236</v>
      </c>
      <c r="U64" s="53">
        <v>0.018608175109063603</v>
      </c>
      <c r="X64" s="1">
        <v>45237</v>
      </c>
      <c r="Y64" s="53">
        <v>0.018480122179289141</v>
      </c>
      <c r="Z64" s="54">
        <f t="shared" si="0"/>
        <v>0.00012805292977446231</v>
      </c>
    </row>
    <row r="65" spans="1:26" ht="15">
      <c r="A65" s="1">
        <f>'Control panel'!A74</f>
        <v>45263</v>
      </c>
      <c r="B65" s="4">
        <f>'Control panel'!B74-'Control panel'!C74</f>
        <v>0</v>
      </c>
      <c r="C65" s="28">
        <f>IF(B65&lt;0,-'Control panel'!E74*(B65/1000)*IF('Control panel'!$D$8="Yes",1.27,1),-'Control panel'!D74*(B65/1000)*IF('Control panel'!$D$8="Yes",1.27,1))</f>
        <v>0</v>
      </c>
      <c r="D65" s="3">
        <f>'Control panel'!E74*('Control panel'!C74/1000)</f>
        <v>0</v>
      </c>
      <c r="E65" s="3">
        <f ca="1">IF(I65="Y",+SUM(INDIRECT("C"&amp;MATCH(A65,A:A,0)&amp;":C"&amp;MATCH(WORKDAY(A65+1,-2,'Hungarian non-working days'!$A$2:$A$1001),A:A,0))),"-")</f>
        <v>0</v>
      </c>
      <c r="F65" s="3">
        <f ca="1">IF(I65="Y",SUM(INDIRECT("D"&amp;MATCH(A65,A:A,0)&amp;":D"&amp;MATCH(WORKDAY(A65+1,-2,'Hungarian non-working days'!$A$2:$A$1001),A:A,0))),"-")</f>
        <v>0</v>
      </c>
      <c r="G65" s="3">
        <f ca="1">IF(I65="Y",MAX(IFERROR(AVERAGEIF(INDIRECT("F"&amp;MATCH(A65,A:A,0)&amp;":F"&amp;MATCH(WORKDAY(A65+1,-250,'Hungarian non-working days'!$A$2:$A$1001),A:A,0)),"&gt;0",INDIRECT("F"&amp;MATCH(A65,A:A,0)&amp;":F"&amp;MATCH(WORKDAY(A65+1,-250,'Hungarian non-working days'!$A$2:$A$1001),A:A,0))),0),IFERROR(AVERAGEIF(INDIRECT("F"&amp;MATCH(A65,A:A,0)&amp;":F"&amp;MATCH(WORKDAY(A65+1,-10,'Hungarian non-working days'!$A$2:$A$1001),A:A,0)),"&gt;0",INDIRECT("F"&amp;MATCH(A65,A:A,0)&amp;":F"&amp;MATCH(WORKDAY(A65+1,-10,'Hungarian non-working days'!$A$2:$A$1001),A:A,0))),0)),"-")</f>
        <v>0</v>
      </c>
      <c r="H65" s="27">
        <f>IF(A65&lt;WORKDAY('Control panel'!$D$10,2,'Hungarian non-working days'!A61:A10059),"",IF(I65="Y",IFERROR(E65/G65,0),"-"))</f>
        <v>0</v>
      </c>
      <c r="I65" s="26" t="str">
        <f>IF(WORKDAY(A65,1,'Hungarian non-working days'!$A$2:$A$1001)=A65+1,"Y","N")</f>
        <v>Y</v>
      </c>
      <c r="K65" s="39">
        <v>59</v>
      </c>
      <c r="L65" s="40">
        <f>(1-'Control panel'!$D$2)*POWER('Control panel'!$D$2,K65-1)/(1-POWER('Control panel'!$D$2,365))</f>
        <v>0.0060881919964563148</v>
      </c>
      <c r="T65" s="1">
        <v>45233</v>
      </c>
      <c r="U65" s="53">
        <v>0.051641560405182522</v>
      </c>
      <c r="X65" s="1">
        <v>45236</v>
      </c>
      <c r="Y65" s="53">
        <v>0.051359104886520443</v>
      </c>
      <c r="Z65" s="54">
        <f t="shared" si="0"/>
        <v>0.00028245551866207946</v>
      </c>
    </row>
    <row r="66" spans="1:26" ht="15">
      <c r="A66" s="1">
        <f>'Control panel'!A75</f>
        <v>45262</v>
      </c>
      <c r="B66" s="4">
        <f>'Control panel'!B75-'Control panel'!C75</f>
        <v>0</v>
      </c>
      <c r="C66" s="28">
        <f>IF(B66&lt;0,-'Control panel'!E75*(B66/1000)*IF('Control panel'!$D$8="Yes",1.27,1),-'Control panel'!D75*(B66/1000)*IF('Control panel'!$D$8="Yes",1.27,1))</f>
        <v>0</v>
      </c>
      <c r="D66" s="3">
        <f>'Control panel'!E75*('Control panel'!C75/1000)</f>
        <v>0</v>
      </c>
      <c r="E66" s="3" t="str">
        <f ca="1">IF(I66="Y",+SUM(INDIRECT("C"&amp;MATCH(A66,A:A,0)&amp;":C"&amp;MATCH(WORKDAY(A66+1,-2,'Hungarian non-working days'!$A$2:$A$1001),A:A,0))),"-")</f>
        <v>-</v>
      </c>
      <c r="F66" s="3" t="str">
        <f ca="1">IF(I66="Y",SUM(INDIRECT("D"&amp;MATCH(A66,A:A,0)&amp;":D"&amp;MATCH(WORKDAY(A66+1,-2,'Hungarian non-working days'!$A$2:$A$1001),A:A,0))),"-")</f>
        <v>-</v>
      </c>
      <c r="G66" s="3" t="str">
        <f ca="1">IF(I66="Y",MAX(IFERROR(AVERAGEIF(INDIRECT("F"&amp;MATCH(A66,A:A,0)&amp;":F"&amp;MATCH(WORKDAY(A66+1,-250,'Hungarian non-working days'!$A$2:$A$1001),A:A,0)),"&gt;0",INDIRECT("F"&amp;MATCH(A66,A:A,0)&amp;":F"&amp;MATCH(WORKDAY(A66+1,-250,'Hungarian non-working days'!$A$2:$A$1001),A:A,0))),0),IFERROR(AVERAGEIF(INDIRECT("F"&amp;MATCH(A66,A:A,0)&amp;":F"&amp;MATCH(WORKDAY(A66+1,-10,'Hungarian non-working days'!$A$2:$A$1001),A:A,0)),"&gt;0",INDIRECT("F"&amp;MATCH(A66,A:A,0)&amp;":F"&amp;MATCH(WORKDAY(A66+1,-10,'Hungarian non-working days'!$A$2:$A$1001),A:A,0))),0)),"-")</f>
        <v>-</v>
      </c>
      <c r="H66" s="27" t="str">
        <f>IF(A66&lt;WORKDAY('Control panel'!$D$10,2,'Hungarian non-working days'!A62:A10060),"",IF(I66="Y",IFERROR(E66/G66,0),"-"))</f>
        <v>-</v>
      </c>
      <c r="I66" s="26" t="str">
        <f>IF(WORKDAY(A66,1,'Hungarian non-working days'!$A$2:$A$1001)=A66+1,"Y","N")</f>
        <v>N</v>
      </c>
      <c r="K66" s="39">
        <v>60</v>
      </c>
      <c r="L66" s="40">
        <f>(1-'Control panel'!$D$2)*POWER('Control panel'!$D$2,K66-1)/(1-POWER('Control panel'!$D$2,365))</f>
        <v>0.0060120895965006102</v>
      </c>
      <c r="T66" s="1">
        <v>45232</v>
      </c>
      <c r="U66" s="53">
        <v>0.034637100764321915</v>
      </c>
      <c r="X66" s="1">
        <v>45235</v>
      </c>
      <c r="Y66" s="53">
        <v>0.034519510871483874</v>
      </c>
      <c r="Z66" s="54">
        <f t="shared" si="0"/>
        <v>0.00011758989283804089</v>
      </c>
    </row>
    <row r="67" spans="1:26" ht="15">
      <c r="A67" s="1">
        <f>'Control panel'!A76</f>
        <v>45261</v>
      </c>
      <c r="B67" s="4">
        <f>'Control panel'!B76-'Control panel'!C76</f>
        <v>0</v>
      </c>
      <c r="C67" s="28">
        <f>IF(B67&lt;0,-'Control panel'!E76*(B67/1000)*IF('Control panel'!$D$8="Yes",1.27,1),-'Control panel'!D76*(B67/1000)*IF('Control panel'!$D$8="Yes",1.27,1))</f>
        <v>0</v>
      </c>
      <c r="D67" s="3">
        <f>'Control panel'!E76*('Control panel'!C76/1000)</f>
        <v>0</v>
      </c>
      <c r="E67" s="3" t="str">
        <f ca="1">IF(I67="Y",+SUM(INDIRECT("C"&amp;MATCH(A67,A:A,0)&amp;":C"&amp;MATCH(WORKDAY(A67+1,-2,'Hungarian non-working days'!$A$2:$A$1001),A:A,0))),"-")</f>
        <v>-</v>
      </c>
      <c r="F67" s="3" t="str">
        <f ca="1">IF(I67="Y",SUM(INDIRECT("D"&amp;MATCH(A67,A:A,0)&amp;":D"&amp;MATCH(WORKDAY(A67+1,-2,'Hungarian non-working days'!$A$2:$A$1001),A:A,0))),"-")</f>
        <v>-</v>
      </c>
      <c r="G67" s="3" t="str">
        <f ca="1">IF(I67="Y",MAX(IFERROR(AVERAGEIF(INDIRECT("F"&amp;MATCH(A67,A:A,0)&amp;":F"&amp;MATCH(WORKDAY(A67+1,-250,'Hungarian non-working days'!$A$2:$A$1001),A:A,0)),"&gt;0",INDIRECT("F"&amp;MATCH(A67,A:A,0)&amp;":F"&amp;MATCH(WORKDAY(A67+1,-250,'Hungarian non-working days'!$A$2:$A$1001),A:A,0))),0),IFERROR(AVERAGEIF(INDIRECT("F"&amp;MATCH(A67,A:A,0)&amp;":F"&amp;MATCH(WORKDAY(A67+1,-10,'Hungarian non-working days'!$A$2:$A$1001),A:A,0)),"&gt;0",INDIRECT("F"&amp;MATCH(A67,A:A,0)&amp;":F"&amp;MATCH(WORKDAY(A67+1,-10,'Hungarian non-working days'!$A$2:$A$1001),A:A,0))),0)),"-")</f>
        <v>-</v>
      </c>
      <c r="H67" s="27" t="str">
        <f>IF(A67&lt;WORKDAY('Control panel'!$D$10,2,'Hungarian non-working days'!A63:A10061),"",IF(I67="Y",IFERROR(E67/G67,0),"-"))</f>
        <v>-</v>
      </c>
      <c r="I67" s="26" t="str">
        <f>IF(WORKDAY(A67,1,'Hungarian non-working days'!$A$2:$A$1001)=A67+1,"Y","N")</f>
        <v>N</v>
      </c>
      <c r="K67" s="39">
        <v>61</v>
      </c>
      <c r="L67" s="40">
        <f>(1-'Control panel'!$D$2)*POWER('Control panel'!$D$2,K67-1)/(1-POWER('Control panel'!$D$2,365))</f>
        <v>0.0059369384765443527</v>
      </c>
      <c r="T67" s="1">
        <v>45230</v>
      </c>
      <c r="U67" s="53">
        <v>-0.015929058148291136</v>
      </c>
      <c r="X67" s="1">
        <v>45232</v>
      </c>
      <c r="Y67" s="53">
        <v>-0.015739283666161834</v>
      </c>
      <c r="Z67" s="54">
        <f t="shared" si="0"/>
        <v>-0.00018977448212930195</v>
      </c>
    </row>
    <row r="68" spans="1:26" ht="15">
      <c r="A68" s="1">
        <f>'Control panel'!A77</f>
        <v>45260</v>
      </c>
      <c r="B68" s="4">
        <f>'Control panel'!B77-'Control panel'!C77</f>
        <v>0</v>
      </c>
      <c r="C68" s="28">
        <f>IF(B68&lt;0,-'Control panel'!E77*(B68/1000)*IF('Control panel'!$D$8="Yes",1.27,1),-'Control panel'!D77*(B68/1000)*IF('Control panel'!$D$8="Yes",1.27,1))</f>
        <v>0</v>
      </c>
      <c r="D68" s="3">
        <f>'Control panel'!E77*('Control panel'!C77/1000)</f>
        <v>0</v>
      </c>
      <c r="E68" s="3">
        <f ca="1">IF(I68="Y",+SUM(INDIRECT("C"&amp;MATCH(A68,A:A,0)&amp;":C"&amp;MATCH(WORKDAY(A68+1,-2,'Hungarian non-working days'!$A$2:$A$1001),A:A,0))),"-")</f>
        <v>0</v>
      </c>
      <c r="F68" s="3">
        <f ca="1">IF(I68="Y",SUM(INDIRECT("D"&amp;MATCH(A68,A:A,0)&amp;":D"&amp;MATCH(WORKDAY(A68+1,-2,'Hungarian non-working days'!$A$2:$A$1001),A:A,0))),"-")</f>
        <v>0</v>
      </c>
      <c r="G68" s="3">
        <f ca="1">IF(I68="Y",MAX(IFERROR(AVERAGEIF(INDIRECT("F"&amp;MATCH(A68,A:A,0)&amp;":F"&amp;MATCH(WORKDAY(A68+1,-250,'Hungarian non-working days'!$A$2:$A$1001),A:A,0)),"&gt;0",INDIRECT("F"&amp;MATCH(A68,A:A,0)&amp;":F"&amp;MATCH(WORKDAY(A68+1,-250,'Hungarian non-working days'!$A$2:$A$1001),A:A,0))),0),IFERROR(AVERAGEIF(INDIRECT("F"&amp;MATCH(A68,A:A,0)&amp;":F"&amp;MATCH(WORKDAY(A68+1,-10,'Hungarian non-working days'!$A$2:$A$1001),A:A,0)),"&gt;0",INDIRECT("F"&amp;MATCH(A68,A:A,0)&amp;":F"&amp;MATCH(WORKDAY(A68+1,-10,'Hungarian non-working days'!$A$2:$A$1001),A:A,0))),0)),"-")</f>
        <v>0</v>
      </c>
      <c r="H68" s="27">
        <f>IF(A68&lt;WORKDAY('Control panel'!$D$10,2,'Hungarian non-working days'!A64:A10062),"",IF(I68="Y",IFERROR(E68/G68,0),"-"))</f>
        <v>0</v>
      </c>
      <c r="I68" s="26" t="str">
        <f>IF(WORKDAY(A68,1,'Hungarian non-working days'!$A$2:$A$1001)=A68+1,"Y","N")</f>
        <v>Y</v>
      </c>
      <c r="K68" s="39">
        <v>62</v>
      </c>
      <c r="L68" s="40">
        <f>(1-'Control panel'!$D$2)*POWER('Control panel'!$D$2,K68-1)/(1-POWER('Control panel'!$D$2,365))</f>
        <v>0.0058627267455875487</v>
      </c>
      <c r="T68" s="1">
        <v>45229</v>
      </c>
      <c r="U68" s="53">
        <v>-0.028735405493247615</v>
      </c>
      <c r="X68" s="1">
        <v>45231</v>
      </c>
      <c r="Y68" s="53">
        <v>-0.028403759846170568</v>
      </c>
      <c r="Z68" s="54">
        <f t="shared" si="0"/>
        <v>-0.00033164564707704666</v>
      </c>
    </row>
    <row r="69" spans="1:26" ht="15">
      <c r="A69" s="1">
        <f>'Control panel'!A78</f>
        <v>45259</v>
      </c>
      <c r="B69" s="4">
        <f>'Control panel'!B78-'Control panel'!C78</f>
        <v>0</v>
      </c>
      <c r="C69" s="28">
        <f>IF(B69&lt;0,-'Control panel'!E78*(B69/1000)*IF('Control panel'!$D$8="Yes",1.27,1),-'Control panel'!D78*(B69/1000)*IF('Control panel'!$D$8="Yes",1.27,1))</f>
        <v>0</v>
      </c>
      <c r="D69" s="3">
        <f>'Control panel'!E78*('Control panel'!C78/1000)</f>
        <v>0</v>
      </c>
      <c r="E69" s="3">
        <f ca="1">IF(I69="Y",+SUM(INDIRECT("C"&amp;MATCH(A69,A:A,0)&amp;":C"&amp;MATCH(WORKDAY(A69+1,-2,'Hungarian non-working days'!$A$2:$A$1001),A:A,0))),"-")</f>
        <v>0</v>
      </c>
      <c r="F69" s="3">
        <f ca="1">IF(I69="Y",SUM(INDIRECT("D"&amp;MATCH(A69,A:A,0)&amp;":D"&amp;MATCH(WORKDAY(A69+1,-2,'Hungarian non-working days'!$A$2:$A$1001),A:A,0))),"-")</f>
        <v>0</v>
      </c>
      <c r="G69" s="3">
        <f ca="1">IF(I69="Y",MAX(IFERROR(AVERAGEIF(INDIRECT("F"&amp;MATCH(A69,A:A,0)&amp;":F"&amp;MATCH(WORKDAY(A69+1,-250,'Hungarian non-working days'!$A$2:$A$1001),A:A,0)),"&gt;0",INDIRECT("F"&amp;MATCH(A69,A:A,0)&amp;":F"&amp;MATCH(WORKDAY(A69+1,-250,'Hungarian non-working days'!$A$2:$A$1001),A:A,0))),0),IFERROR(AVERAGEIF(INDIRECT("F"&amp;MATCH(A69,A:A,0)&amp;":F"&amp;MATCH(WORKDAY(A69+1,-10,'Hungarian non-working days'!$A$2:$A$1001),A:A,0)),"&gt;0",INDIRECT("F"&amp;MATCH(A69,A:A,0)&amp;":F"&amp;MATCH(WORKDAY(A69+1,-10,'Hungarian non-working days'!$A$2:$A$1001),A:A,0))),0)),"-")</f>
        <v>0</v>
      </c>
      <c r="H69" s="27">
        <f>IF(A69&lt;WORKDAY('Control panel'!$D$10,2,'Hungarian non-working days'!A65:A10063),"",IF(I69="Y",IFERROR(E69/G69,0),"-"))</f>
        <v>0</v>
      </c>
      <c r="I69" s="26" t="str">
        <f>IF(WORKDAY(A69,1,'Hungarian non-working days'!$A$2:$A$1001)=A69+1,"Y","N")</f>
        <v>Y</v>
      </c>
      <c r="K69" s="39">
        <v>63</v>
      </c>
      <c r="L69" s="40">
        <f>(1-'Control panel'!$D$2)*POWER('Control panel'!$D$2,K69-1)/(1-POWER('Control panel'!$D$2,365))</f>
        <v>0.0057894426612677043</v>
      </c>
      <c r="T69" s="1">
        <v>45226</v>
      </c>
      <c r="U69" s="53">
        <v>0.0019531771729781851</v>
      </c>
      <c r="X69" s="1">
        <v>45229</v>
      </c>
      <c r="Y69" s="53">
        <v>0.0019506335706517533</v>
      </c>
      <c r="Z69" s="54">
        <f t="shared" si="0"/>
        <v>2.5436023264318198E-06</v>
      </c>
    </row>
    <row r="70" spans="1:26" ht="15">
      <c r="A70" s="1">
        <f>'Control panel'!A79</f>
        <v>45258</v>
      </c>
      <c r="B70" s="4">
        <f>'Control panel'!B79-'Control panel'!C79</f>
        <v>0</v>
      </c>
      <c r="C70" s="28">
        <f>IF(B70&lt;0,-'Control panel'!E79*(B70/1000)*IF('Control panel'!$D$8="Yes",1.27,1),-'Control panel'!D79*(B70/1000)*IF('Control panel'!$D$8="Yes",1.27,1))</f>
        <v>0</v>
      </c>
      <c r="D70" s="3">
        <f>'Control panel'!E79*('Control panel'!C79/1000)</f>
        <v>0</v>
      </c>
      <c r="E70" s="3">
        <f ca="1">IF(I70="Y",+SUM(INDIRECT("C"&amp;MATCH(A70,A:A,0)&amp;":C"&amp;MATCH(WORKDAY(A70+1,-2,'Hungarian non-working days'!$A$2:$A$1001),A:A,0))),"-")</f>
        <v>0</v>
      </c>
      <c r="F70" s="3">
        <f ca="1">IF(I70="Y",SUM(INDIRECT("D"&amp;MATCH(A70,A:A,0)&amp;":D"&amp;MATCH(WORKDAY(A70+1,-2,'Hungarian non-working days'!$A$2:$A$1001),A:A,0))),"-")</f>
        <v>0</v>
      </c>
      <c r="G70" s="3">
        <f ca="1">IF(I70="Y",MAX(IFERROR(AVERAGEIF(INDIRECT("F"&amp;MATCH(A70,A:A,0)&amp;":F"&amp;MATCH(WORKDAY(A70+1,-250,'Hungarian non-working days'!$A$2:$A$1001),A:A,0)),"&gt;0",INDIRECT("F"&amp;MATCH(A70,A:A,0)&amp;":F"&amp;MATCH(WORKDAY(A70+1,-250,'Hungarian non-working days'!$A$2:$A$1001),A:A,0))),0),IFERROR(AVERAGEIF(INDIRECT("F"&amp;MATCH(A70,A:A,0)&amp;":F"&amp;MATCH(WORKDAY(A70+1,-10,'Hungarian non-working days'!$A$2:$A$1001),A:A,0)),"&gt;0",INDIRECT("F"&amp;MATCH(A70,A:A,0)&amp;":F"&amp;MATCH(WORKDAY(A70+1,-10,'Hungarian non-working days'!$A$2:$A$1001),A:A,0))),0)),"-")</f>
        <v>0</v>
      </c>
      <c r="H70" s="27">
        <f>IF(A70&lt;WORKDAY('Control panel'!$D$10,2,'Hungarian non-working days'!A66:A10064),"",IF(I70="Y",IFERROR(E70/G70,0),"-"))</f>
        <v>0</v>
      </c>
      <c r="I70" s="26" t="str">
        <f>IF(WORKDAY(A70,1,'Hungarian non-working days'!$A$2:$A$1001)=A70+1,"Y","N")</f>
        <v>Y</v>
      </c>
      <c r="K70" s="39">
        <v>64</v>
      </c>
      <c r="L70" s="40">
        <f>(1-'Control panel'!$D$2)*POWER('Control panel'!$D$2,K70-1)/(1-POWER('Control panel'!$D$2,365))</f>
        <v>0.0057170746280018588</v>
      </c>
      <c r="T70" s="1">
        <v>45225</v>
      </c>
      <c r="U70" s="53">
        <v>-0.0073143239126809943</v>
      </c>
      <c r="X70" s="1">
        <v>45228</v>
      </c>
      <c r="Y70" s="53">
        <v>-0.0072458717274048907</v>
      </c>
      <c r="Z70" s="54">
        <f t="shared" si="0"/>
        <v>-6.8452185276103583E-05</v>
      </c>
    </row>
    <row r="71" spans="1:26" ht="15">
      <c r="A71" s="1">
        <f>'Control panel'!A80</f>
        <v>45257</v>
      </c>
      <c r="B71" s="4">
        <f>'Control panel'!B80-'Control panel'!C80</f>
        <v>0</v>
      </c>
      <c r="C71" s="28">
        <f>IF(B71&lt;0,-'Control panel'!E80*(B71/1000)*IF('Control panel'!$D$8="Yes",1.27,1),-'Control panel'!D80*(B71/1000)*IF('Control panel'!$D$8="Yes",1.27,1))</f>
        <v>0</v>
      </c>
      <c r="D71" s="3">
        <f>'Control panel'!E80*('Control panel'!C80/1000)</f>
        <v>0</v>
      </c>
      <c r="E71" s="3">
        <f ca="1">IF(I71="Y",+SUM(INDIRECT("C"&amp;MATCH(A71,A:A,0)&amp;":C"&amp;MATCH(WORKDAY(A71+1,-2,'Hungarian non-working days'!$A$2:$A$1001),A:A,0))),"-")</f>
        <v>0</v>
      </c>
      <c r="F71" s="3">
        <f ca="1">IF(I71="Y",SUM(INDIRECT("D"&amp;MATCH(A71,A:A,0)&amp;":D"&amp;MATCH(WORKDAY(A71+1,-2,'Hungarian non-working days'!$A$2:$A$1001),A:A,0))),"-")</f>
        <v>0</v>
      </c>
      <c r="G71" s="3">
        <f ca="1">IF(I71="Y",MAX(IFERROR(AVERAGEIF(INDIRECT("F"&amp;MATCH(A71,A:A,0)&amp;":F"&amp;MATCH(WORKDAY(A71+1,-250,'Hungarian non-working days'!$A$2:$A$1001),A:A,0)),"&gt;0",INDIRECT("F"&amp;MATCH(A71,A:A,0)&amp;":F"&amp;MATCH(WORKDAY(A71+1,-250,'Hungarian non-working days'!$A$2:$A$1001),A:A,0))),0),IFERROR(AVERAGEIF(INDIRECT("F"&amp;MATCH(A71,A:A,0)&amp;":F"&amp;MATCH(WORKDAY(A71+1,-10,'Hungarian non-working days'!$A$2:$A$1001),A:A,0)),"&gt;0",INDIRECT("F"&amp;MATCH(A71,A:A,0)&amp;":F"&amp;MATCH(WORKDAY(A71+1,-10,'Hungarian non-working days'!$A$2:$A$1001),A:A,0))),0)),"-")</f>
        <v>0</v>
      </c>
      <c r="H71" s="27">
        <f>IF(A71&lt;WORKDAY('Control panel'!$D$10,2,'Hungarian non-working days'!A67:A10065),"",IF(I71="Y",IFERROR(E71/G71,0),"-"))</f>
        <v>0</v>
      </c>
      <c r="I71" s="26" t="str">
        <f>IF(WORKDAY(A71,1,'Hungarian non-working days'!$A$2:$A$1001)=A71+1,"Y","N")</f>
        <v>Y</v>
      </c>
      <c r="K71" s="39">
        <v>65</v>
      </c>
      <c r="L71" s="40">
        <f>(1-'Control panel'!$D$2)*POWER('Control panel'!$D$2,K71-1)/(1-POWER('Control panel'!$D$2,365))</f>
        <v>0.0056456111951518348</v>
      </c>
      <c r="T71" s="1">
        <v>45224</v>
      </c>
      <c r="U71" s="53">
        <v>-0.043227827595915341</v>
      </c>
      <c r="X71" s="1">
        <v>45225</v>
      </c>
      <c r="Y71" s="53">
        <v>-0.042728054841354925</v>
      </c>
      <c r="Z71" s="54">
        <f t="shared" si="1" ref="Z71:Z134">+U71-Y71</f>
        <v>-0.00049977275456041664</v>
      </c>
    </row>
    <row r="72" spans="1:26" ht="15">
      <c r="A72" s="1">
        <f>'Control panel'!A81</f>
        <v>45256</v>
      </c>
      <c r="B72" s="4">
        <f>'Control panel'!B81-'Control panel'!C81</f>
        <v>0</v>
      </c>
      <c r="C72" s="28">
        <f>IF(B72&lt;0,-'Control panel'!E81*(B72/1000)*IF('Control panel'!$D$8="Yes",1.27,1),-'Control panel'!D81*(B72/1000)*IF('Control panel'!$D$8="Yes",1.27,1))</f>
        <v>0</v>
      </c>
      <c r="D72" s="3">
        <f>'Control panel'!E81*('Control panel'!C81/1000)</f>
        <v>0</v>
      </c>
      <c r="E72" s="3">
        <f ca="1">IF(I72="Y",+SUM(INDIRECT("C"&amp;MATCH(A72,A:A,0)&amp;":C"&amp;MATCH(WORKDAY(A72+1,-2,'Hungarian non-working days'!$A$2:$A$1001),A:A,0))),"-")</f>
        <v>0</v>
      </c>
      <c r="F72" s="3">
        <f ca="1">IF(I72="Y",SUM(INDIRECT("D"&amp;MATCH(A72,A:A,0)&amp;":D"&amp;MATCH(WORKDAY(A72+1,-2,'Hungarian non-working days'!$A$2:$A$1001),A:A,0))),"-")</f>
        <v>0</v>
      </c>
      <c r="G72" s="3">
        <f ca="1">IF(I72="Y",MAX(IFERROR(AVERAGEIF(INDIRECT("F"&amp;MATCH(A72,A:A,0)&amp;":F"&amp;MATCH(WORKDAY(A72+1,-250,'Hungarian non-working days'!$A$2:$A$1001),A:A,0)),"&gt;0",INDIRECT("F"&amp;MATCH(A72,A:A,0)&amp;":F"&amp;MATCH(WORKDAY(A72+1,-250,'Hungarian non-working days'!$A$2:$A$1001),A:A,0))),0),IFERROR(AVERAGEIF(INDIRECT("F"&amp;MATCH(A72,A:A,0)&amp;":F"&amp;MATCH(WORKDAY(A72+1,-10,'Hungarian non-working days'!$A$2:$A$1001),A:A,0)),"&gt;0",INDIRECT("F"&amp;MATCH(A72,A:A,0)&amp;":F"&amp;MATCH(WORKDAY(A72+1,-10,'Hungarian non-working days'!$A$2:$A$1001),A:A,0))),0)),"-")</f>
        <v>0</v>
      </c>
      <c r="H72" s="27">
        <f>IF(A72&lt;WORKDAY('Control panel'!$D$10,2,'Hungarian non-working days'!A68:A10066),"",IF(I72="Y",IFERROR(E72/G72,0),"-"))</f>
        <v>0</v>
      </c>
      <c r="I72" s="26" t="str">
        <f>IF(WORKDAY(A72,1,'Hungarian non-working days'!$A$2:$A$1001)=A72+1,"Y","N")</f>
        <v>Y</v>
      </c>
      <c r="K72" s="39">
        <v>66</v>
      </c>
      <c r="L72" s="40">
        <f>(1-'Control panel'!$D$2)*POWER('Control panel'!$D$2,K72-1)/(1-POWER('Control panel'!$D$2,365))</f>
        <v>0.0055750410552124373</v>
      </c>
      <c r="T72" s="1">
        <v>45223</v>
      </c>
      <c r="U72" s="53">
        <v>-0.040734535616168889</v>
      </c>
      <c r="X72" s="1">
        <v>45224</v>
      </c>
      <c r="Y72" s="53">
        <v>-0.040579583435977021</v>
      </c>
      <c r="Z72" s="54">
        <f t="shared" si="1"/>
        <v>-0.00015495218019186824</v>
      </c>
    </row>
    <row r="73" spans="1:26" ht="15">
      <c r="A73" s="1">
        <f>'Control panel'!A82</f>
        <v>45255</v>
      </c>
      <c r="B73" s="4">
        <f>'Control panel'!B82-'Control panel'!C82</f>
        <v>0</v>
      </c>
      <c r="C73" s="28">
        <f>IF(B73&lt;0,-'Control panel'!E82*(B73/1000)*IF('Control panel'!$D$8="Yes",1.27,1),-'Control panel'!D82*(B73/1000)*IF('Control panel'!$D$8="Yes",1.27,1))</f>
        <v>0</v>
      </c>
      <c r="D73" s="3">
        <f>'Control panel'!E82*('Control panel'!C82/1000)</f>
        <v>0</v>
      </c>
      <c r="E73" s="3" t="str">
        <f ca="1">IF(I73="Y",+SUM(INDIRECT("C"&amp;MATCH(A73,A:A,0)&amp;":C"&amp;MATCH(WORKDAY(A73+1,-2,'Hungarian non-working days'!$A$2:$A$1001),A:A,0))),"-")</f>
        <v>-</v>
      </c>
      <c r="F73" s="3" t="str">
        <f ca="1">IF(I73="Y",SUM(INDIRECT("D"&amp;MATCH(A73,A:A,0)&amp;":D"&amp;MATCH(WORKDAY(A73+1,-2,'Hungarian non-working days'!$A$2:$A$1001),A:A,0))),"-")</f>
        <v>-</v>
      </c>
      <c r="G73" s="3" t="str">
        <f ca="1">IF(I73="Y",MAX(IFERROR(AVERAGEIF(INDIRECT("F"&amp;MATCH(A73,A:A,0)&amp;":F"&amp;MATCH(WORKDAY(A73+1,-250,'Hungarian non-working days'!$A$2:$A$1001),A:A,0)),"&gt;0",INDIRECT("F"&amp;MATCH(A73,A:A,0)&amp;":F"&amp;MATCH(WORKDAY(A73+1,-250,'Hungarian non-working days'!$A$2:$A$1001),A:A,0))),0),IFERROR(AVERAGEIF(INDIRECT("F"&amp;MATCH(A73,A:A,0)&amp;":F"&amp;MATCH(WORKDAY(A73+1,-10,'Hungarian non-working days'!$A$2:$A$1001),A:A,0)),"&gt;0",INDIRECT("F"&amp;MATCH(A73,A:A,0)&amp;":F"&amp;MATCH(WORKDAY(A73+1,-10,'Hungarian non-working days'!$A$2:$A$1001),A:A,0))),0)),"-")</f>
        <v>-</v>
      </c>
      <c r="H73" s="27" t="str">
        <f>IF(A73&lt;WORKDAY('Control panel'!$D$10,2,'Hungarian non-working days'!A69:A10067),"",IF(I73="Y",IFERROR(E73/G73,0),"-"))</f>
        <v>-</v>
      </c>
      <c r="I73" s="26" t="str">
        <f>IF(WORKDAY(A73,1,'Hungarian non-working days'!$A$2:$A$1001)=A73+1,"Y","N")</f>
        <v>N</v>
      </c>
      <c r="K73" s="39">
        <v>67</v>
      </c>
      <c r="L73" s="40">
        <f>(1-'Control panel'!$D$2)*POWER('Control panel'!$D$2,K73-1)/(1-POWER('Control panel'!$D$2,365))</f>
        <v>0.0055053530420222816</v>
      </c>
      <c r="T73" s="1">
        <v>45219</v>
      </c>
      <c r="U73" s="53">
        <v>-0.032361728109652696</v>
      </c>
      <c r="X73" s="1">
        <v>45223</v>
      </c>
      <c r="Y73" s="53">
        <v>-0.032287286537714843</v>
      </c>
      <c r="Z73" s="54">
        <f t="shared" si="1"/>
        <v>-7.4441571937852724E-05</v>
      </c>
    </row>
    <row r="74" spans="1:26" ht="15">
      <c r="A74" s="1">
        <f>'Control panel'!A83</f>
        <v>45254</v>
      </c>
      <c r="B74" s="4">
        <f>'Control panel'!B83-'Control panel'!C83</f>
        <v>0</v>
      </c>
      <c r="C74" s="28">
        <f>IF(B74&lt;0,-'Control panel'!E83*(B74/1000)*IF('Control panel'!$D$8="Yes",1.27,1),-'Control panel'!D83*(B74/1000)*IF('Control panel'!$D$8="Yes",1.27,1))</f>
        <v>0</v>
      </c>
      <c r="D74" s="3">
        <f>'Control panel'!E83*('Control panel'!C83/1000)</f>
        <v>0</v>
      </c>
      <c r="E74" s="3" t="str">
        <f ca="1">IF(I74="Y",+SUM(INDIRECT("C"&amp;MATCH(A74,A:A,0)&amp;":C"&amp;MATCH(WORKDAY(A74+1,-2,'Hungarian non-working days'!$A$2:$A$1001),A:A,0))),"-")</f>
        <v>-</v>
      </c>
      <c r="F74" s="3" t="str">
        <f ca="1">IF(I74="Y",SUM(INDIRECT("D"&amp;MATCH(A74,A:A,0)&amp;":D"&amp;MATCH(WORKDAY(A74+1,-2,'Hungarian non-working days'!$A$2:$A$1001),A:A,0))),"-")</f>
        <v>-</v>
      </c>
      <c r="G74" s="3" t="str">
        <f ca="1">IF(I74="Y",MAX(IFERROR(AVERAGEIF(INDIRECT("F"&amp;MATCH(A74,A:A,0)&amp;":F"&amp;MATCH(WORKDAY(A74+1,-250,'Hungarian non-working days'!$A$2:$A$1001),A:A,0)),"&gt;0",INDIRECT("F"&amp;MATCH(A74,A:A,0)&amp;":F"&amp;MATCH(WORKDAY(A74+1,-250,'Hungarian non-working days'!$A$2:$A$1001),A:A,0))),0),IFERROR(AVERAGEIF(INDIRECT("F"&amp;MATCH(A74,A:A,0)&amp;":F"&amp;MATCH(WORKDAY(A74+1,-10,'Hungarian non-working days'!$A$2:$A$1001),A:A,0)),"&gt;0",INDIRECT("F"&amp;MATCH(A74,A:A,0)&amp;":F"&amp;MATCH(WORKDAY(A74+1,-10,'Hungarian non-working days'!$A$2:$A$1001),A:A,0))),0)),"-")</f>
        <v>-</v>
      </c>
      <c r="H74" s="27" t="str">
        <f>IF(A74&lt;WORKDAY('Control panel'!$D$10,2,'Hungarian non-working days'!A70:A10068),"",IF(I74="Y",IFERROR(E74/G74,0),"-"))</f>
        <v>-</v>
      </c>
      <c r="I74" s="26" t="str">
        <f>IF(WORKDAY(A74,1,'Hungarian non-working days'!$A$2:$A$1001)=A74+1,"Y","N")</f>
        <v>N</v>
      </c>
      <c r="K74" s="39">
        <v>68</v>
      </c>
      <c r="L74" s="40">
        <f>(1-'Control panel'!$D$2)*POWER('Control panel'!$D$2,K74-1)/(1-POWER('Control panel'!$D$2,365))</f>
        <v>0.0054365361289970037</v>
      </c>
      <c r="T74" s="1">
        <v>45218</v>
      </c>
      <c r="U74" s="53">
        <v>-0.0065105791351164691</v>
      </c>
      <c r="X74" s="1">
        <v>45222</v>
      </c>
      <c r="Y74" s="53">
        <v>-0.00649562223460681</v>
      </c>
      <c r="Z74" s="54">
        <f t="shared" si="1"/>
        <v>-1.4956900509659025E-05</v>
      </c>
    </row>
    <row r="75" spans="1:26" ht="15">
      <c r="A75" s="1">
        <f>'Control panel'!A84</f>
        <v>45253</v>
      </c>
      <c r="B75" s="4">
        <f>'Control panel'!B84-'Control panel'!C84</f>
        <v>0</v>
      </c>
      <c r="C75" s="28">
        <f>IF(B75&lt;0,-'Control panel'!E84*(B75/1000)*IF('Control panel'!$D$8="Yes",1.27,1),-'Control panel'!D84*(B75/1000)*IF('Control panel'!$D$8="Yes",1.27,1))</f>
        <v>0</v>
      </c>
      <c r="D75" s="3">
        <f>'Control panel'!E84*('Control panel'!C84/1000)</f>
        <v>0</v>
      </c>
      <c r="E75" s="3">
        <f ca="1">IF(I75="Y",+SUM(INDIRECT("C"&amp;MATCH(A75,A:A,0)&amp;":C"&amp;MATCH(WORKDAY(A75+1,-2,'Hungarian non-working days'!$A$2:$A$1001),A:A,0))),"-")</f>
        <v>0</v>
      </c>
      <c r="F75" s="3">
        <f ca="1">IF(I75="Y",SUM(INDIRECT("D"&amp;MATCH(A75,A:A,0)&amp;":D"&amp;MATCH(WORKDAY(A75+1,-2,'Hungarian non-working days'!$A$2:$A$1001),A:A,0))),"-")</f>
        <v>0</v>
      </c>
      <c r="G75" s="3">
        <f ca="1">IF(I75="Y",MAX(IFERROR(AVERAGEIF(INDIRECT("F"&amp;MATCH(A75,A:A,0)&amp;":F"&amp;MATCH(WORKDAY(A75+1,-250,'Hungarian non-working days'!$A$2:$A$1001),A:A,0)),"&gt;0",INDIRECT("F"&amp;MATCH(A75,A:A,0)&amp;":F"&amp;MATCH(WORKDAY(A75+1,-250,'Hungarian non-working days'!$A$2:$A$1001),A:A,0))),0),IFERROR(AVERAGEIF(INDIRECT("F"&amp;MATCH(A75,A:A,0)&amp;":F"&amp;MATCH(WORKDAY(A75+1,-10,'Hungarian non-working days'!$A$2:$A$1001),A:A,0)),"&gt;0",INDIRECT("F"&amp;MATCH(A75,A:A,0)&amp;":F"&amp;MATCH(WORKDAY(A75+1,-10,'Hungarian non-working days'!$A$2:$A$1001),A:A,0))),0)),"-")</f>
        <v>0</v>
      </c>
      <c r="H75" s="27">
        <f>IF(A75&lt;WORKDAY('Control panel'!$D$10,2,'Hungarian non-working days'!A71:A10069),"",IF(I75="Y",IFERROR(E75/G75,0),"-"))</f>
        <v>0</v>
      </c>
      <c r="I75" s="26" t="str">
        <f>IF(WORKDAY(A75,1,'Hungarian non-working days'!$A$2:$A$1001)=A75+1,"Y","N")</f>
        <v>Y</v>
      </c>
      <c r="K75" s="39">
        <v>69</v>
      </c>
      <c r="L75" s="40">
        <f>(1-'Control panel'!$D$2)*POWER('Control panel'!$D$2,K75-1)/(1-POWER('Control panel'!$D$2,365))</f>
        <v>0.005368579427384541</v>
      </c>
      <c r="T75" s="1">
        <v>45217</v>
      </c>
      <c r="U75" s="53">
        <v>0.022669040962383025</v>
      </c>
      <c r="X75" s="1">
        <v>45218</v>
      </c>
      <c r="Y75" s="53">
        <v>0.02246728382843605</v>
      </c>
      <c r="Z75" s="54">
        <f t="shared" si="1"/>
        <v>0.00020175713394697536</v>
      </c>
    </row>
    <row r="76" spans="1:26" ht="15">
      <c r="A76" s="1">
        <f>'Control panel'!A85</f>
        <v>45252</v>
      </c>
      <c r="B76" s="4">
        <f>'Control panel'!B85-'Control panel'!C85</f>
        <v>0</v>
      </c>
      <c r="C76" s="28">
        <f>IF(B76&lt;0,-'Control panel'!E85*(B76/1000)*IF('Control panel'!$D$8="Yes",1.27,1),-'Control panel'!D85*(B76/1000)*IF('Control panel'!$D$8="Yes",1.27,1))</f>
        <v>0</v>
      </c>
      <c r="D76" s="3">
        <f>'Control panel'!E85*('Control panel'!C85/1000)</f>
        <v>0</v>
      </c>
      <c r="E76" s="3">
        <f ca="1">IF(I76="Y",+SUM(INDIRECT("C"&amp;MATCH(A76,A:A,0)&amp;":C"&amp;MATCH(WORKDAY(A76+1,-2,'Hungarian non-working days'!$A$2:$A$1001),A:A,0))),"-")</f>
        <v>0</v>
      </c>
      <c r="F76" s="3">
        <f ca="1">IF(I76="Y",SUM(INDIRECT("D"&amp;MATCH(A76,A:A,0)&amp;":D"&amp;MATCH(WORKDAY(A76+1,-2,'Hungarian non-working days'!$A$2:$A$1001),A:A,0))),"-")</f>
        <v>0</v>
      </c>
      <c r="G76" s="3">
        <f ca="1">IF(I76="Y",MAX(IFERROR(AVERAGEIF(INDIRECT("F"&amp;MATCH(A76,A:A,0)&amp;":F"&amp;MATCH(WORKDAY(A76+1,-250,'Hungarian non-working days'!$A$2:$A$1001),A:A,0)),"&gt;0",INDIRECT("F"&amp;MATCH(A76,A:A,0)&amp;":F"&amp;MATCH(WORKDAY(A76+1,-250,'Hungarian non-working days'!$A$2:$A$1001),A:A,0))),0),IFERROR(AVERAGEIF(INDIRECT("F"&amp;MATCH(A76,A:A,0)&amp;":F"&amp;MATCH(WORKDAY(A76+1,-10,'Hungarian non-working days'!$A$2:$A$1001),A:A,0)),"&gt;0",INDIRECT("F"&amp;MATCH(A76,A:A,0)&amp;":F"&amp;MATCH(WORKDAY(A76+1,-10,'Hungarian non-working days'!$A$2:$A$1001),A:A,0))),0)),"-")</f>
        <v>0</v>
      </c>
      <c r="H76" s="27">
        <f>IF(A76&lt;WORKDAY('Control panel'!$D$10,2,'Hungarian non-working days'!A72:A10070),"",IF(I76="Y",IFERROR(E76/G76,0),"-"))</f>
        <v>0</v>
      </c>
      <c r="I76" s="26" t="str">
        <f>IF(WORKDAY(A76,1,'Hungarian non-working days'!$A$2:$A$1001)=A76+1,"Y","N")</f>
        <v>Y</v>
      </c>
      <c r="K76" s="39">
        <v>70</v>
      </c>
      <c r="L76" s="40">
        <f>(1-'Control panel'!$D$2)*POWER('Control panel'!$D$2,K76-1)/(1-POWER('Control panel'!$D$2,365))</f>
        <v>0.0053014721845422346</v>
      </c>
      <c r="T76" s="1">
        <v>45216</v>
      </c>
      <c r="U76" s="53">
        <v>0.021668015262069462</v>
      </c>
      <c r="X76" s="1">
        <v>45217</v>
      </c>
      <c r="Y76" s="53">
        <v>0.021456277042727904</v>
      </c>
      <c r="Z76" s="54">
        <f t="shared" si="1"/>
        <v>0.00021173821934155831</v>
      </c>
    </row>
    <row r="77" spans="1:26" ht="15">
      <c r="A77" s="1">
        <f>'Control panel'!A86</f>
        <v>45251</v>
      </c>
      <c r="B77" s="4">
        <f>'Control panel'!B86-'Control panel'!C86</f>
        <v>0</v>
      </c>
      <c r="C77" s="28">
        <f>IF(B77&lt;0,-'Control panel'!E86*(B77/1000)*IF('Control panel'!$D$8="Yes",1.27,1),-'Control panel'!D86*(B77/1000)*IF('Control panel'!$D$8="Yes",1.27,1))</f>
        <v>0</v>
      </c>
      <c r="D77" s="3">
        <f>'Control panel'!E86*('Control panel'!C86/1000)</f>
        <v>0</v>
      </c>
      <c r="E77" s="3">
        <f ca="1">IF(I77="Y",+SUM(INDIRECT("C"&amp;MATCH(A77,A:A,0)&amp;":C"&amp;MATCH(WORKDAY(A77+1,-2,'Hungarian non-working days'!$A$2:$A$1001),A:A,0))),"-")</f>
        <v>0</v>
      </c>
      <c r="F77" s="3">
        <f ca="1">IF(I77="Y",SUM(INDIRECT("D"&amp;MATCH(A77,A:A,0)&amp;":D"&amp;MATCH(WORKDAY(A77+1,-2,'Hungarian non-working days'!$A$2:$A$1001),A:A,0))),"-")</f>
        <v>0</v>
      </c>
      <c r="G77" s="3">
        <f ca="1">IF(I77="Y",MAX(IFERROR(AVERAGEIF(INDIRECT("F"&amp;MATCH(A77,A:A,0)&amp;":F"&amp;MATCH(WORKDAY(A77+1,-250,'Hungarian non-working days'!$A$2:$A$1001),A:A,0)),"&gt;0",INDIRECT("F"&amp;MATCH(A77,A:A,0)&amp;":F"&amp;MATCH(WORKDAY(A77+1,-250,'Hungarian non-working days'!$A$2:$A$1001),A:A,0))),0),IFERROR(AVERAGEIF(INDIRECT("F"&amp;MATCH(A77,A:A,0)&amp;":F"&amp;MATCH(WORKDAY(A77+1,-10,'Hungarian non-working days'!$A$2:$A$1001),A:A,0)),"&gt;0",INDIRECT("F"&amp;MATCH(A77,A:A,0)&amp;":F"&amp;MATCH(WORKDAY(A77+1,-10,'Hungarian non-working days'!$A$2:$A$1001),A:A,0))),0)),"-")</f>
        <v>0</v>
      </c>
      <c r="H77" s="27">
        <f>IF(A77&lt;WORKDAY('Control panel'!$D$10,2,'Hungarian non-working days'!A73:A10071),"",IF(I77="Y",IFERROR(E77/G77,0),"-"))</f>
        <v>0</v>
      </c>
      <c r="I77" s="26" t="str">
        <f>IF(WORKDAY(A77,1,'Hungarian non-working days'!$A$2:$A$1001)=A77+1,"Y","N")</f>
        <v>Y</v>
      </c>
      <c r="K77" s="39">
        <v>71</v>
      </c>
      <c r="L77" s="40">
        <f>(1-'Control panel'!$D$2)*POWER('Control panel'!$D$2,K77-1)/(1-POWER('Control panel'!$D$2,365))</f>
        <v>0.0052352037822354577</v>
      </c>
      <c r="T77" s="1">
        <v>45215</v>
      </c>
      <c r="U77" s="53">
        <v>0.017751133636400743</v>
      </c>
      <c r="X77" s="1">
        <v>45216</v>
      </c>
      <c r="Y77" s="53">
        <v>0.017695033026205668</v>
      </c>
      <c r="Z77" s="54">
        <f t="shared" si="1"/>
        <v>5.6100610195074924E-05</v>
      </c>
    </row>
    <row r="78" spans="1:26" ht="15">
      <c r="A78" s="1">
        <f>'Control panel'!A87</f>
        <v>45250</v>
      </c>
      <c r="B78" s="4">
        <f>'Control panel'!B87-'Control panel'!C87</f>
        <v>0</v>
      </c>
      <c r="C78" s="28">
        <f>IF(B78&lt;0,-'Control panel'!E87*(B78/1000)*IF('Control panel'!$D$8="Yes",1.27,1),-'Control panel'!D87*(B78/1000)*IF('Control panel'!$D$8="Yes",1.27,1))</f>
        <v>0</v>
      </c>
      <c r="D78" s="3">
        <f>'Control panel'!E87*('Control panel'!C87/1000)</f>
        <v>0</v>
      </c>
      <c r="E78" s="3">
        <f ca="1">IF(I78="Y",+SUM(INDIRECT("C"&amp;MATCH(A78,A:A,0)&amp;":C"&amp;MATCH(WORKDAY(A78+1,-2,'Hungarian non-working days'!$A$2:$A$1001),A:A,0))),"-")</f>
        <v>0</v>
      </c>
      <c r="F78" s="3">
        <f ca="1">IF(I78="Y",SUM(INDIRECT("D"&amp;MATCH(A78,A:A,0)&amp;":D"&amp;MATCH(WORKDAY(A78+1,-2,'Hungarian non-working days'!$A$2:$A$1001),A:A,0))),"-")</f>
        <v>0</v>
      </c>
      <c r="G78" s="3">
        <f ca="1">IF(I78="Y",MAX(IFERROR(AVERAGEIF(INDIRECT("F"&amp;MATCH(A78,A:A,0)&amp;":F"&amp;MATCH(WORKDAY(A78+1,-250,'Hungarian non-working days'!$A$2:$A$1001),A:A,0)),"&gt;0",INDIRECT("F"&amp;MATCH(A78,A:A,0)&amp;":F"&amp;MATCH(WORKDAY(A78+1,-250,'Hungarian non-working days'!$A$2:$A$1001),A:A,0))),0),IFERROR(AVERAGEIF(INDIRECT("F"&amp;MATCH(A78,A:A,0)&amp;":F"&amp;MATCH(WORKDAY(A78+1,-10,'Hungarian non-working days'!$A$2:$A$1001),A:A,0)),"&gt;0",INDIRECT("F"&amp;MATCH(A78,A:A,0)&amp;":F"&amp;MATCH(WORKDAY(A78+1,-10,'Hungarian non-working days'!$A$2:$A$1001),A:A,0))),0)),"-")</f>
        <v>0</v>
      </c>
      <c r="H78" s="27">
        <f>IF(A78&lt;WORKDAY('Control panel'!$D$10,2,'Hungarian non-working days'!A74:A10072),"",IF(I78="Y",IFERROR(E78/G78,0),"-"))</f>
        <v>0</v>
      </c>
      <c r="I78" s="26" t="str">
        <f>IF(WORKDAY(A78,1,'Hungarian non-working days'!$A$2:$A$1001)=A78+1,"Y","N")</f>
        <v>Y</v>
      </c>
      <c r="K78" s="39">
        <v>72</v>
      </c>
      <c r="L78" s="40">
        <f>(1-'Control panel'!$D$2)*POWER('Control panel'!$D$2,K78-1)/(1-POWER('Control panel'!$D$2,365))</f>
        <v>0.0051697637349575141</v>
      </c>
      <c r="T78" s="1">
        <v>45212</v>
      </c>
      <c r="U78" s="53">
        <v>0.031916439893857562</v>
      </c>
      <c r="X78" s="1">
        <v>45215</v>
      </c>
      <c r="Y78" s="53">
        <v>0.031884137023945477</v>
      </c>
      <c r="Z78" s="54">
        <f t="shared" si="1"/>
        <v>3.2302869912084753E-05</v>
      </c>
    </row>
    <row r="79" spans="1:26" ht="15">
      <c r="A79" s="1">
        <f>'Control panel'!A88</f>
        <v>45249</v>
      </c>
      <c r="B79" s="4">
        <f>'Control panel'!B88-'Control panel'!C88</f>
        <v>0</v>
      </c>
      <c r="C79" s="28">
        <f>IF(B79&lt;0,-'Control panel'!E88*(B79/1000)*IF('Control panel'!$D$8="Yes",1.27,1),-'Control panel'!D88*(B79/1000)*IF('Control panel'!$D$8="Yes",1.27,1))</f>
        <v>0</v>
      </c>
      <c r="D79" s="3">
        <f>'Control panel'!E88*('Control panel'!C88/1000)</f>
        <v>0</v>
      </c>
      <c r="E79" s="3">
        <f ca="1">IF(I79="Y",+SUM(INDIRECT("C"&amp;MATCH(A79,A:A,0)&amp;":C"&amp;MATCH(WORKDAY(A79+1,-2,'Hungarian non-working days'!$A$2:$A$1001),A:A,0))),"-")</f>
        <v>0</v>
      </c>
      <c r="F79" s="3">
        <f ca="1">IF(I79="Y",SUM(INDIRECT("D"&amp;MATCH(A79,A:A,0)&amp;":D"&amp;MATCH(WORKDAY(A79+1,-2,'Hungarian non-working days'!$A$2:$A$1001),A:A,0))),"-")</f>
        <v>0</v>
      </c>
      <c r="G79" s="3">
        <f ca="1">IF(I79="Y",MAX(IFERROR(AVERAGEIF(INDIRECT("F"&amp;MATCH(A79,A:A,0)&amp;":F"&amp;MATCH(WORKDAY(A79+1,-250,'Hungarian non-working days'!$A$2:$A$1001),A:A,0)),"&gt;0",INDIRECT("F"&amp;MATCH(A79,A:A,0)&amp;":F"&amp;MATCH(WORKDAY(A79+1,-250,'Hungarian non-working days'!$A$2:$A$1001),A:A,0))),0),IFERROR(AVERAGEIF(INDIRECT("F"&amp;MATCH(A79,A:A,0)&amp;":F"&amp;MATCH(WORKDAY(A79+1,-10,'Hungarian non-working days'!$A$2:$A$1001),A:A,0)),"&gt;0",INDIRECT("F"&amp;MATCH(A79,A:A,0)&amp;":F"&amp;MATCH(WORKDAY(A79+1,-10,'Hungarian non-working days'!$A$2:$A$1001),A:A,0))),0)),"-")</f>
        <v>0</v>
      </c>
      <c r="H79" s="27">
        <f>IF(A79&lt;WORKDAY('Control panel'!$D$10,2,'Hungarian non-working days'!A75:A10073),"",IF(I79="Y",IFERROR(E79/G79,0),"-"))</f>
        <v>0</v>
      </c>
      <c r="I79" s="26" t="str">
        <f>IF(WORKDAY(A79,1,'Hungarian non-working days'!$A$2:$A$1001)=A79+1,"Y","N")</f>
        <v>Y</v>
      </c>
      <c r="K79" s="39">
        <v>73</v>
      </c>
      <c r="L79" s="40">
        <f>(1-'Control panel'!$D$2)*POWER('Control panel'!$D$2,K79-1)/(1-POWER('Control panel'!$D$2,365))</f>
        <v>0.0051051416882705453</v>
      </c>
      <c r="T79" s="1">
        <v>45211</v>
      </c>
      <c r="U79" s="53">
        <v>0.017334347206841579</v>
      </c>
      <c r="X79" s="1">
        <v>45214</v>
      </c>
      <c r="Y79" s="53">
        <v>0.017322457070292417</v>
      </c>
      <c r="Z79" s="54">
        <f t="shared" si="1"/>
        <v>1.1890136549161379E-05</v>
      </c>
    </row>
    <row r="80" spans="1:26" ht="15">
      <c r="A80" s="1">
        <f>'Control panel'!A89</f>
        <v>45248</v>
      </c>
      <c r="B80" s="4">
        <f>'Control panel'!B89-'Control panel'!C89</f>
        <v>0</v>
      </c>
      <c r="C80" s="28">
        <f>IF(B80&lt;0,-'Control panel'!E89*(B80/1000)*IF('Control panel'!$D$8="Yes",1.27,1),-'Control panel'!D89*(B80/1000)*IF('Control panel'!$D$8="Yes",1.27,1))</f>
        <v>0</v>
      </c>
      <c r="D80" s="3">
        <f>'Control panel'!E89*('Control panel'!C89/1000)</f>
        <v>0</v>
      </c>
      <c r="E80" s="3" t="str">
        <f ca="1">IF(I80="Y",+SUM(INDIRECT("C"&amp;MATCH(A80,A:A,0)&amp;":C"&amp;MATCH(WORKDAY(A80+1,-2,'Hungarian non-working days'!$A$2:$A$1001),A:A,0))),"-")</f>
        <v>-</v>
      </c>
      <c r="F80" s="3" t="str">
        <f ca="1">IF(I80="Y",SUM(INDIRECT("D"&amp;MATCH(A80,A:A,0)&amp;":D"&amp;MATCH(WORKDAY(A80+1,-2,'Hungarian non-working days'!$A$2:$A$1001),A:A,0))),"-")</f>
        <v>-</v>
      </c>
      <c r="G80" s="3" t="str">
        <f ca="1">IF(I80="Y",MAX(IFERROR(AVERAGEIF(INDIRECT("F"&amp;MATCH(A80,A:A,0)&amp;":F"&amp;MATCH(WORKDAY(A80+1,-250,'Hungarian non-working days'!$A$2:$A$1001),A:A,0)),"&gt;0",INDIRECT("F"&amp;MATCH(A80,A:A,0)&amp;":F"&amp;MATCH(WORKDAY(A80+1,-250,'Hungarian non-working days'!$A$2:$A$1001),A:A,0))),0),IFERROR(AVERAGEIF(INDIRECT("F"&amp;MATCH(A80,A:A,0)&amp;":F"&amp;MATCH(WORKDAY(A80+1,-10,'Hungarian non-working days'!$A$2:$A$1001),A:A,0)),"&gt;0",INDIRECT("F"&amp;MATCH(A80,A:A,0)&amp;":F"&amp;MATCH(WORKDAY(A80+1,-10,'Hungarian non-working days'!$A$2:$A$1001),A:A,0))),0)),"-")</f>
        <v>-</v>
      </c>
      <c r="H80" s="27" t="str">
        <f>IF(A80&lt;WORKDAY('Control panel'!$D$10,2,'Hungarian non-working days'!A76:A10074),"",IF(I80="Y",IFERROR(E80/G80,0),"-"))</f>
        <v>-</v>
      </c>
      <c r="I80" s="26" t="str">
        <f>IF(WORKDAY(A80,1,'Hungarian non-working days'!$A$2:$A$1001)=A80+1,"Y","N")</f>
        <v>N</v>
      </c>
      <c r="K80" s="39">
        <v>74</v>
      </c>
      <c r="L80" s="40">
        <f>(1-'Control panel'!$D$2)*POWER('Control panel'!$D$2,K80-1)/(1-POWER('Control panel'!$D$2,365))</f>
        <v>0.0050413274171671636</v>
      </c>
      <c r="T80" s="1">
        <v>45210</v>
      </c>
      <c r="U80" s="53">
        <v>-0.020674284976334115</v>
      </c>
      <c r="X80" s="1">
        <v>45211</v>
      </c>
      <c r="Y80" s="53">
        <v>-0.020527350965257644</v>
      </c>
      <c r="Z80" s="54">
        <f t="shared" si="1"/>
        <v>-0.00014693401107647094</v>
      </c>
    </row>
    <row r="81" spans="1:26" ht="15">
      <c r="A81" s="1">
        <f>'Control panel'!A90</f>
        <v>45247</v>
      </c>
      <c r="B81" s="4">
        <f>'Control panel'!B90-'Control panel'!C90</f>
        <v>0</v>
      </c>
      <c r="C81" s="28">
        <f>IF(B81&lt;0,-'Control panel'!E90*(B81/1000)*IF('Control panel'!$D$8="Yes",1.27,1),-'Control panel'!D90*(B81/1000)*IF('Control panel'!$D$8="Yes",1.27,1))</f>
        <v>0</v>
      </c>
      <c r="D81" s="3">
        <f>'Control panel'!E90*('Control panel'!C90/1000)</f>
        <v>0</v>
      </c>
      <c r="E81" s="3" t="str">
        <f ca="1">IF(I81="Y",+SUM(INDIRECT("C"&amp;MATCH(A81,A:A,0)&amp;":C"&amp;MATCH(WORKDAY(A81+1,-2,'Hungarian non-working days'!$A$2:$A$1001),A:A,0))),"-")</f>
        <v>-</v>
      </c>
      <c r="F81" s="3" t="str">
        <f ca="1">IF(I81="Y",SUM(INDIRECT("D"&amp;MATCH(A81,A:A,0)&amp;":D"&amp;MATCH(WORKDAY(A81+1,-2,'Hungarian non-working days'!$A$2:$A$1001),A:A,0))),"-")</f>
        <v>-</v>
      </c>
      <c r="G81" s="3" t="str">
        <f ca="1">IF(I81="Y",MAX(IFERROR(AVERAGEIF(INDIRECT("F"&amp;MATCH(A81,A:A,0)&amp;":F"&amp;MATCH(WORKDAY(A81+1,-250,'Hungarian non-working days'!$A$2:$A$1001),A:A,0)),"&gt;0",INDIRECT("F"&amp;MATCH(A81,A:A,0)&amp;":F"&amp;MATCH(WORKDAY(A81+1,-250,'Hungarian non-working days'!$A$2:$A$1001),A:A,0))),0),IFERROR(AVERAGEIF(INDIRECT("F"&amp;MATCH(A81,A:A,0)&amp;":F"&amp;MATCH(WORKDAY(A81+1,-10,'Hungarian non-working days'!$A$2:$A$1001),A:A,0)),"&gt;0",INDIRECT("F"&amp;MATCH(A81,A:A,0)&amp;":F"&amp;MATCH(WORKDAY(A81+1,-10,'Hungarian non-working days'!$A$2:$A$1001),A:A,0))),0)),"-")</f>
        <v>-</v>
      </c>
      <c r="H81" s="27" t="str">
        <f>IF(A81&lt;WORKDAY('Control panel'!$D$10,2,'Hungarian non-working days'!A77:A10075),"",IF(I81="Y",IFERROR(E81/G81,0),"-"))</f>
        <v>-</v>
      </c>
      <c r="I81" s="26" t="str">
        <f>IF(WORKDAY(A81,1,'Hungarian non-working days'!$A$2:$A$1001)=A81+1,"Y","N")</f>
        <v>N</v>
      </c>
      <c r="K81" s="39">
        <v>75</v>
      </c>
      <c r="L81" s="40">
        <f>(1-'Control panel'!$D$2)*POWER('Control panel'!$D$2,K81-1)/(1-POWER('Control panel'!$D$2,365))</f>
        <v>0.0049783108244525736</v>
      </c>
      <c r="T81" s="1">
        <v>45209</v>
      </c>
      <c r="U81" s="53">
        <v>-0.033321156228007007</v>
      </c>
      <c r="X81" s="1">
        <v>45210</v>
      </c>
      <c r="Y81" s="53">
        <v>-0.033036587516297872</v>
      </c>
      <c r="Z81" s="54">
        <f t="shared" si="1"/>
        <v>-0.000284568711709135</v>
      </c>
    </row>
    <row r="82" spans="1:26" ht="15">
      <c r="A82" s="1">
        <f>'Control panel'!A91</f>
        <v>45246</v>
      </c>
      <c r="B82" s="4">
        <f>'Control panel'!B91-'Control panel'!C91</f>
        <v>0</v>
      </c>
      <c r="C82" s="28">
        <f>IF(B82&lt;0,-'Control panel'!E91*(B82/1000)*IF('Control panel'!$D$8="Yes",1.27,1),-'Control panel'!D91*(B82/1000)*IF('Control panel'!$D$8="Yes",1.27,1))</f>
        <v>0</v>
      </c>
      <c r="D82" s="3">
        <f>'Control panel'!E91*('Control panel'!C91/1000)</f>
        <v>0</v>
      </c>
      <c r="E82" s="3">
        <f ca="1">IF(I82="Y",+SUM(INDIRECT("C"&amp;MATCH(A82,A:A,0)&amp;":C"&amp;MATCH(WORKDAY(A82+1,-2,'Hungarian non-working days'!$A$2:$A$1001),A:A,0))),"-")</f>
        <v>0</v>
      </c>
      <c r="F82" s="3">
        <f ca="1">IF(I82="Y",SUM(INDIRECT("D"&amp;MATCH(A82,A:A,0)&amp;":D"&amp;MATCH(WORKDAY(A82+1,-2,'Hungarian non-working days'!$A$2:$A$1001),A:A,0))),"-")</f>
        <v>0</v>
      </c>
      <c r="G82" s="3">
        <f ca="1">IF(I82="Y",MAX(IFERROR(AVERAGEIF(INDIRECT("F"&amp;MATCH(A82,A:A,0)&amp;":F"&amp;MATCH(WORKDAY(A82+1,-250,'Hungarian non-working days'!$A$2:$A$1001),A:A,0)),"&gt;0",INDIRECT("F"&amp;MATCH(A82,A:A,0)&amp;":F"&amp;MATCH(WORKDAY(A82+1,-250,'Hungarian non-working days'!$A$2:$A$1001),A:A,0))),0),IFERROR(AVERAGEIF(INDIRECT("F"&amp;MATCH(A82,A:A,0)&amp;":F"&amp;MATCH(WORKDAY(A82+1,-10,'Hungarian non-working days'!$A$2:$A$1001),A:A,0)),"&gt;0",INDIRECT("F"&amp;MATCH(A82,A:A,0)&amp;":F"&amp;MATCH(WORKDAY(A82+1,-10,'Hungarian non-working days'!$A$2:$A$1001),A:A,0))),0)),"-")</f>
        <v>0</v>
      </c>
      <c r="H82" s="27">
        <f>IF(A82&lt;WORKDAY('Control panel'!$D$10,2,'Hungarian non-working days'!A78:A10076),"",IF(I82="Y",IFERROR(E82/G82,0),"-"))</f>
        <v>0</v>
      </c>
      <c r="I82" s="26" t="str">
        <f>IF(WORKDAY(A82,1,'Hungarian non-working days'!$A$2:$A$1001)=A82+1,"Y","N")</f>
        <v>Y</v>
      </c>
      <c r="K82" s="39">
        <v>76</v>
      </c>
      <c r="L82" s="40">
        <f>(1-'Control panel'!$D$2)*POWER('Control panel'!$D$2,K82-1)/(1-POWER('Control panel'!$D$2,365))</f>
        <v>0.0049160819391469166</v>
      </c>
      <c r="T82" s="1">
        <v>45208</v>
      </c>
      <c r="U82" s="53">
        <v>-0.01198999018362199</v>
      </c>
      <c r="X82" s="1">
        <v>45209</v>
      </c>
      <c r="Y82" s="53">
        <v>-0.011935400593161572</v>
      </c>
      <c r="Z82" s="54">
        <f t="shared" si="1"/>
        <v>-5.4589590460417392E-05</v>
      </c>
    </row>
    <row r="83" spans="1:26" ht="15">
      <c r="A83" s="1">
        <f>'Control panel'!A92</f>
        <v>45245</v>
      </c>
      <c r="B83" s="4">
        <f>'Control panel'!B92-'Control panel'!C92</f>
        <v>0</v>
      </c>
      <c r="C83" s="28">
        <f>IF(B83&lt;0,-'Control panel'!E92*(B83/1000)*IF('Control panel'!$D$8="Yes",1.27,1),-'Control panel'!D92*(B83/1000)*IF('Control panel'!$D$8="Yes",1.27,1))</f>
        <v>0</v>
      </c>
      <c r="D83" s="3">
        <f>'Control panel'!E92*('Control panel'!C92/1000)</f>
        <v>0</v>
      </c>
      <c r="E83" s="3">
        <f ca="1">IF(I83="Y",+SUM(INDIRECT("C"&amp;MATCH(A83,A:A,0)&amp;":C"&amp;MATCH(WORKDAY(A83+1,-2,'Hungarian non-working days'!$A$2:$A$1001),A:A,0))),"-")</f>
        <v>0</v>
      </c>
      <c r="F83" s="3">
        <f ca="1">IF(I83="Y",SUM(INDIRECT("D"&amp;MATCH(A83,A:A,0)&amp;":D"&amp;MATCH(WORKDAY(A83+1,-2,'Hungarian non-working days'!$A$2:$A$1001),A:A,0))),"-")</f>
        <v>0</v>
      </c>
      <c r="G83" s="3">
        <f ca="1">IF(I83="Y",MAX(IFERROR(AVERAGEIF(INDIRECT("F"&amp;MATCH(A83,A:A,0)&amp;":F"&amp;MATCH(WORKDAY(A83+1,-250,'Hungarian non-working days'!$A$2:$A$1001),A:A,0)),"&gt;0",INDIRECT("F"&amp;MATCH(A83,A:A,0)&amp;":F"&amp;MATCH(WORKDAY(A83+1,-250,'Hungarian non-working days'!$A$2:$A$1001),A:A,0))),0),IFERROR(AVERAGEIF(INDIRECT("F"&amp;MATCH(A83,A:A,0)&amp;":F"&amp;MATCH(WORKDAY(A83+1,-10,'Hungarian non-working days'!$A$2:$A$1001),A:A,0)),"&gt;0",INDIRECT("F"&amp;MATCH(A83,A:A,0)&amp;":F"&amp;MATCH(WORKDAY(A83+1,-10,'Hungarian non-working days'!$A$2:$A$1001),A:A,0))),0)),"-")</f>
        <v>0</v>
      </c>
      <c r="H83" s="27">
        <f>IF(A83&lt;WORKDAY('Control panel'!$D$10,2,'Hungarian non-working days'!A79:A10077),"",IF(I83="Y",IFERROR(E83/G83,0),"-"))</f>
        <v>0</v>
      </c>
      <c r="I83" s="26" t="str">
        <f>IF(WORKDAY(A83,1,'Hungarian non-working days'!$A$2:$A$1001)=A83+1,"Y","N")</f>
        <v>Y</v>
      </c>
      <c r="K83" s="39">
        <v>77</v>
      </c>
      <c r="L83" s="40">
        <f>(1-'Control panel'!$D$2)*POWER('Control panel'!$D$2,K83-1)/(1-POWER('Control panel'!$D$2,365))</f>
        <v>0.0048546309149075807</v>
      </c>
      <c r="T83" s="1">
        <v>45205</v>
      </c>
      <c r="U83" s="53">
        <v>-0.0016074293439285231</v>
      </c>
      <c r="X83" s="1">
        <v>45208</v>
      </c>
      <c r="Y83" s="53">
        <v>-0.0015992954683700647</v>
      </c>
      <c r="Z83" s="54">
        <f t="shared" si="1"/>
        <v>-8.1338755584584293E-06</v>
      </c>
    </row>
    <row r="84" spans="1:26" ht="15">
      <c r="A84" s="1">
        <f>'Control panel'!A93</f>
        <v>45244</v>
      </c>
      <c r="B84" s="4">
        <f>'Control panel'!B93-'Control panel'!C93</f>
        <v>0</v>
      </c>
      <c r="C84" s="28">
        <f>IF(B84&lt;0,-'Control panel'!E93*(B84/1000)*IF('Control panel'!$D$8="Yes",1.27,1),-'Control panel'!D93*(B84/1000)*IF('Control panel'!$D$8="Yes",1.27,1))</f>
        <v>0</v>
      </c>
      <c r="D84" s="3">
        <f>'Control panel'!E93*('Control panel'!C93/1000)</f>
        <v>0</v>
      </c>
      <c r="E84" s="3">
        <f ca="1">IF(I84="Y",+SUM(INDIRECT("C"&amp;MATCH(A84,A:A,0)&amp;":C"&amp;MATCH(WORKDAY(A84+1,-2,'Hungarian non-working days'!$A$2:$A$1001),A:A,0))),"-")</f>
        <v>0</v>
      </c>
      <c r="F84" s="3">
        <f ca="1">IF(I84="Y",SUM(INDIRECT("D"&amp;MATCH(A84,A:A,0)&amp;":D"&amp;MATCH(WORKDAY(A84+1,-2,'Hungarian non-working days'!$A$2:$A$1001),A:A,0))),"-")</f>
        <v>0</v>
      </c>
      <c r="G84" s="3">
        <f ca="1">IF(I84="Y",MAX(IFERROR(AVERAGEIF(INDIRECT("F"&amp;MATCH(A84,A:A,0)&amp;":F"&amp;MATCH(WORKDAY(A84+1,-250,'Hungarian non-working days'!$A$2:$A$1001),A:A,0)),"&gt;0",INDIRECT("F"&amp;MATCH(A84,A:A,0)&amp;":F"&amp;MATCH(WORKDAY(A84+1,-250,'Hungarian non-working days'!$A$2:$A$1001),A:A,0))),0),IFERROR(AVERAGEIF(INDIRECT("F"&amp;MATCH(A84,A:A,0)&amp;":F"&amp;MATCH(WORKDAY(A84+1,-10,'Hungarian non-working days'!$A$2:$A$1001),A:A,0)),"&gt;0",INDIRECT("F"&amp;MATCH(A84,A:A,0)&amp;":F"&amp;MATCH(WORKDAY(A84+1,-10,'Hungarian non-working days'!$A$2:$A$1001),A:A,0))),0)),"-")</f>
        <v>0</v>
      </c>
      <c r="H84" s="27">
        <f>IF(A84&lt;WORKDAY('Control panel'!$D$10,2,'Hungarian non-working days'!A80:A10078),"",IF(I84="Y",IFERROR(E84/G84,0),"-"))</f>
        <v>0</v>
      </c>
      <c r="I84" s="26" t="str">
        <f>IF(WORKDAY(A84,1,'Hungarian non-working days'!$A$2:$A$1001)=A84+1,"Y","N")</f>
        <v>Y</v>
      </c>
      <c r="K84" s="39">
        <v>78</v>
      </c>
      <c r="L84" s="40">
        <f>(1-'Control panel'!$D$2)*POWER('Control panel'!$D$2,K84-1)/(1-POWER('Control panel'!$D$2,365))</f>
        <v>0.0047939480284712359</v>
      </c>
      <c r="T84" s="1">
        <v>45204</v>
      </c>
      <c r="U84" s="53">
        <v>-0.0030961305691237862</v>
      </c>
      <c r="X84" s="1">
        <v>45207</v>
      </c>
      <c r="Y84" s="53">
        <v>-0.0030853328021377062</v>
      </c>
      <c r="Z84" s="54">
        <f t="shared" si="1"/>
        <v>-1.0797766986080006E-05</v>
      </c>
    </row>
    <row r="85" spans="1:26" ht="15">
      <c r="A85" s="1">
        <f>'Control panel'!A94</f>
        <v>45243</v>
      </c>
      <c r="B85" s="4">
        <f>'Control panel'!B94-'Control panel'!C94</f>
        <v>0</v>
      </c>
      <c r="C85" s="28">
        <f>IF(B85&lt;0,-'Control panel'!E94*(B85/1000)*IF('Control panel'!$D$8="Yes",1.27,1),-'Control panel'!D94*(B85/1000)*IF('Control panel'!$D$8="Yes",1.27,1))</f>
        <v>0</v>
      </c>
      <c r="D85" s="3">
        <f>'Control panel'!E94*('Control panel'!C94/1000)</f>
        <v>0</v>
      </c>
      <c r="E85" s="3">
        <f ca="1">IF(I85="Y",+SUM(INDIRECT("C"&amp;MATCH(A85,A:A,0)&amp;":C"&amp;MATCH(WORKDAY(A85+1,-2,'Hungarian non-working days'!$A$2:$A$1001),A:A,0))),"-")</f>
        <v>0</v>
      </c>
      <c r="F85" s="3">
        <f ca="1">IF(I85="Y",SUM(INDIRECT("D"&amp;MATCH(A85,A:A,0)&amp;":D"&amp;MATCH(WORKDAY(A85+1,-2,'Hungarian non-working days'!$A$2:$A$1001),A:A,0))),"-")</f>
        <v>0</v>
      </c>
      <c r="G85" s="3">
        <f ca="1">IF(I85="Y",MAX(IFERROR(AVERAGEIF(INDIRECT("F"&amp;MATCH(A85,A:A,0)&amp;":F"&amp;MATCH(WORKDAY(A85+1,-250,'Hungarian non-working days'!$A$2:$A$1001),A:A,0)),"&gt;0",INDIRECT("F"&amp;MATCH(A85,A:A,0)&amp;":F"&amp;MATCH(WORKDAY(A85+1,-250,'Hungarian non-working days'!$A$2:$A$1001),A:A,0))),0),IFERROR(AVERAGEIF(INDIRECT("F"&amp;MATCH(A85,A:A,0)&amp;":F"&amp;MATCH(WORKDAY(A85+1,-10,'Hungarian non-working days'!$A$2:$A$1001),A:A,0)),"&gt;0",INDIRECT("F"&amp;MATCH(A85,A:A,0)&amp;":F"&amp;MATCH(WORKDAY(A85+1,-10,'Hungarian non-working days'!$A$2:$A$1001),A:A,0))),0)),"-")</f>
        <v>0</v>
      </c>
      <c r="H85" s="27">
        <f>IF(A85&lt;WORKDAY('Control panel'!$D$10,2,'Hungarian non-working days'!A81:A10079),"",IF(I85="Y",IFERROR(E85/G85,0),"-"))</f>
        <v>0</v>
      </c>
      <c r="I85" s="26" t="str">
        <f>IF(WORKDAY(A85,1,'Hungarian non-working days'!$A$2:$A$1001)=A85+1,"Y","N")</f>
        <v>Y</v>
      </c>
      <c r="K85" s="39">
        <v>79</v>
      </c>
      <c r="L85" s="40">
        <f>(1-'Control panel'!$D$2)*POWER('Control panel'!$D$2,K85-1)/(1-POWER('Control panel'!$D$2,365))</f>
        <v>0.0047340236781153455</v>
      </c>
      <c r="T85" s="1">
        <v>45203</v>
      </c>
      <c r="U85" s="53">
        <v>0.0020459225092050691</v>
      </c>
      <c r="X85" s="1">
        <v>45204</v>
      </c>
      <c r="Y85" s="53">
        <v>0.0020308215209336291</v>
      </c>
      <c r="Z85" s="54">
        <f t="shared" si="1"/>
        <v>1.510098827144004E-05</v>
      </c>
    </row>
    <row r="86" spans="1:26" ht="15">
      <c r="A86" s="1">
        <f>'Control panel'!A95</f>
        <v>45242</v>
      </c>
      <c r="B86" s="4">
        <f>'Control panel'!B95-'Control panel'!C95</f>
        <v>0</v>
      </c>
      <c r="C86" s="28">
        <f>IF(B86&lt;0,-'Control panel'!E95*(B86/1000)*IF('Control panel'!$D$8="Yes",1.27,1),-'Control panel'!D95*(B86/1000)*IF('Control panel'!$D$8="Yes",1.27,1))</f>
        <v>0</v>
      </c>
      <c r="D86" s="3">
        <f>'Control panel'!E95*('Control panel'!C95/1000)</f>
        <v>0</v>
      </c>
      <c r="E86" s="3">
        <f ca="1">IF(I86="Y",+SUM(INDIRECT("C"&amp;MATCH(A86,A:A,0)&amp;":C"&amp;MATCH(WORKDAY(A86+1,-2,'Hungarian non-working days'!$A$2:$A$1001),A:A,0))),"-")</f>
        <v>0</v>
      </c>
      <c r="F86" s="3">
        <f ca="1">IF(I86="Y",SUM(INDIRECT("D"&amp;MATCH(A86,A:A,0)&amp;":D"&amp;MATCH(WORKDAY(A86+1,-2,'Hungarian non-working days'!$A$2:$A$1001),A:A,0))),"-")</f>
        <v>0</v>
      </c>
      <c r="G86" s="3">
        <f ca="1">IF(I86="Y",MAX(IFERROR(AVERAGEIF(INDIRECT("F"&amp;MATCH(A86,A:A,0)&amp;":F"&amp;MATCH(WORKDAY(A86+1,-250,'Hungarian non-working days'!$A$2:$A$1001),A:A,0)),"&gt;0",INDIRECT("F"&amp;MATCH(A86,A:A,0)&amp;":F"&amp;MATCH(WORKDAY(A86+1,-250,'Hungarian non-working days'!$A$2:$A$1001),A:A,0))),0),IFERROR(AVERAGEIF(INDIRECT("F"&amp;MATCH(A86,A:A,0)&amp;":F"&amp;MATCH(WORKDAY(A86+1,-10,'Hungarian non-working days'!$A$2:$A$1001),A:A,0)),"&gt;0",INDIRECT("F"&amp;MATCH(A86,A:A,0)&amp;":F"&amp;MATCH(WORKDAY(A86+1,-10,'Hungarian non-working days'!$A$2:$A$1001),A:A,0))),0)),"-")</f>
        <v>0</v>
      </c>
      <c r="H86" s="27">
        <f>IF(A86&lt;WORKDAY('Control panel'!$D$10,2,'Hungarian non-working days'!A82:A10080),"",IF(I86="Y",IFERROR(E86/G86,0),"-"))</f>
        <v>0</v>
      </c>
      <c r="I86" s="26" t="str">
        <f>IF(WORKDAY(A86,1,'Hungarian non-working days'!$A$2:$A$1001)=A86+1,"Y","N")</f>
        <v>Y</v>
      </c>
      <c r="K86" s="39">
        <v>80</v>
      </c>
      <c r="L86" s="40">
        <f>(1-'Control panel'!$D$2)*POWER('Control panel'!$D$2,K86-1)/(1-POWER('Control panel'!$D$2,365))</f>
        <v>0.0046748483821389027</v>
      </c>
      <c r="T86" s="1">
        <v>45202</v>
      </c>
      <c r="U86" s="53">
        <v>-0.0019233904894981795</v>
      </c>
      <c r="X86" s="1">
        <v>45203</v>
      </c>
      <c r="Y86" s="53">
        <v>-0.001911896899693286</v>
      </c>
      <c r="Z86" s="54">
        <f t="shared" si="1"/>
        <v>-1.1493589804893517E-05</v>
      </c>
    </row>
    <row r="87" spans="1:26" ht="15">
      <c r="A87" s="1">
        <f>'Control panel'!A96</f>
        <v>45241</v>
      </c>
      <c r="B87" s="4">
        <f>'Control panel'!B96-'Control panel'!C96</f>
        <v>0</v>
      </c>
      <c r="C87" s="28">
        <f>IF(B87&lt;0,-'Control panel'!E96*(B87/1000)*IF('Control panel'!$D$8="Yes",1.27,1),-'Control panel'!D96*(B87/1000)*IF('Control panel'!$D$8="Yes",1.27,1))</f>
        <v>0</v>
      </c>
      <c r="D87" s="3">
        <f>'Control panel'!E96*('Control panel'!C96/1000)</f>
        <v>0</v>
      </c>
      <c r="E87" s="3" t="str">
        <f ca="1">IF(I87="Y",+SUM(INDIRECT("C"&amp;MATCH(A87,A:A,0)&amp;":C"&amp;MATCH(WORKDAY(A87+1,-2,'Hungarian non-working days'!$A$2:$A$1001),A:A,0))),"-")</f>
        <v>-</v>
      </c>
      <c r="F87" s="3" t="str">
        <f ca="1">IF(I87="Y",SUM(INDIRECT("D"&amp;MATCH(A87,A:A,0)&amp;":D"&amp;MATCH(WORKDAY(A87+1,-2,'Hungarian non-working days'!$A$2:$A$1001),A:A,0))),"-")</f>
        <v>-</v>
      </c>
      <c r="G87" s="3" t="str">
        <f ca="1">IF(I87="Y",MAX(IFERROR(AVERAGEIF(INDIRECT("F"&amp;MATCH(A87,A:A,0)&amp;":F"&amp;MATCH(WORKDAY(A87+1,-250,'Hungarian non-working days'!$A$2:$A$1001),A:A,0)),"&gt;0",INDIRECT("F"&amp;MATCH(A87,A:A,0)&amp;":F"&amp;MATCH(WORKDAY(A87+1,-250,'Hungarian non-working days'!$A$2:$A$1001),A:A,0))),0),IFERROR(AVERAGEIF(INDIRECT("F"&amp;MATCH(A87,A:A,0)&amp;":F"&amp;MATCH(WORKDAY(A87+1,-10,'Hungarian non-working days'!$A$2:$A$1001),A:A,0)),"&gt;0",INDIRECT("F"&amp;MATCH(A87,A:A,0)&amp;":F"&amp;MATCH(WORKDAY(A87+1,-10,'Hungarian non-working days'!$A$2:$A$1001),A:A,0))),0)),"-")</f>
        <v>-</v>
      </c>
      <c r="H87" s="27" t="str">
        <f>IF(A87&lt;WORKDAY('Control panel'!$D$10,2,'Hungarian non-working days'!A83:A10081),"",IF(I87="Y",IFERROR(E87/G87,0),"-"))</f>
        <v>-</v>
      </c>
      <c r="I87" s="26" t="str">
        <f>IF(WORKDAY(A87,1,'Hungarian non-working days'!$A$2:$A$1001)=A87+1,"Y","N")</f>
        <v>N</v>
      </c>
      <c r="K87" s="39">
        <v>81</v>
      </c>
      <c r="L87" s="40">
        <f>(1-'Control panel'!$D$2)*POWER('Control panel'!$D$2,K87-1)/(1-POWER('Control panel'!$D$2,365))</f>
        <v>0.0046164127773621671</v>
      </c>
      <c r="T87" s="1">
        <v>45201</v>
      </c>
      <c r="U87" s="53">
        <v>0</v>
      </c>
      <c r="X87" s="1">
        <v>45202</v>
      </c>
      <c r="Y87" s="53">
        <v>-0.023066962051205092</v>
      </c>
      <c r="Z87" s="54">
        <f t="shared" si="1"/>
        <v>0.023066962051205092</v>
      </c>
    </row>
    <row r="88" spans="1:26" ht="15">
      <c r="A88" s="1">
        <f>'Control panel'!A97</f>
        <v>45240</v>
      </c>
      <c r="B88" s="4">
        <f>'Control panel'!B97-'Control panel'!C97</f>
        <v>0</v>
      </c>
      <c r="C88" s="28">
        <f>IF(B88&lt;0,-'Control panel'!E97*(B88/1000)*IF('Control panel'!$D$8="Yes",1.27,1),-'Control panel'!D97*(B88/1000)*IF('Control panel'!$D$8="Yes",1.27,1))</f>
        <v>0</v>
      </c>
      <c r="D88" s="3">
        <f>'Control panel'!E97*('Control panel'!C97/1000)</f>
        <v>0</v>
      </c>
      <c r="E88" s="3" t="str">
        <f ca="1">IF(I88="Y",+SUM(INDIRECT("C"&amp;MATCH(A88,A:A,0)&amp;":C"&amp;MATCH(WORKDAY(A88+1,-2,'Hungarian non-working days'!$A$2:$A$1001),A:A,0))),"-")</f>
        <v>-</v>
      </c>
      <c r="F88" s="3" t="str">
        <f ca="1">IF(I88="Y",SUM(INDIRECT("D"&amp;MATCH(A88,A:A,0)&amp;":D"&amp;MATCH(WORKDAY(A88+1,-2,'Hungarian non-working days'!$A$2:$A$1001),A:A,0))),"-")</f>
        <v>-</v>
      </c>
      <c r="G88" s="3" t="str">
        <f ca="1">IF(I88="Y",MAX(IFERROR(AVERAGEIF(INDIRECT("F"&amp;MATCH(A88,A:A,0)&amp;":F"&amp;MATCH(WORKDAY(A88+1,-250,'Hungarian non-working days'!$A$2:$A$1001),A:A,0)),"&gt;0",INDIRECT("F"&amp;MATCH(A88,A:A,0)&amp;":F"&amp;MATCH(WORKDAY(A88+1,-250,'Hungarian non-working days'!$A$2:$A$1001),A:A,0))),0),IFERROR(AVERAGEIF(INDIRECT("F"&amp;MATCH(A88,A:A,0)&amp;":F"&amp;MATCH(WORKDAY(A88+1,-10,'Hungarian non-working days'!$A$2:$A$1001),A:A,0)),"&gt;0",INDIRECT("F"&amp;MATCH(A88,A:A,0)&amp;":F"&amp;MATCH(WORKDAY(A88+1,-10,'Hungarian non-working days'!$A$2:$A$1001),A:A,0))),0)),"-")</f>
        <v>-</v>
      </c>
      <c r="H88" s="27" t="str">
        <f>IF(A88&lt;WORKDAY('Control panel'!$D$10,2,'Hungarian non-working days'!A84:A10082),"",IF(I88="Y",IFERROR(E88/G88,0),"-"))</f>
        <v>-</v>
      </c>
      <c r="I88" s="26" t="str">
        <f>IF(WORKDAY(A88,1,'Hungarian non-working days'!$A$2:$A$1001)=A88+1,"Y","N")</f>
        <v>N</v>
      </c>
      <c r="K88" s="39">
        <v>82</v>
      </c>
      <c r="L88" s="40">
        <f>(1-'Control panel'!$D$2)*POWER('Control panel'!$D$2,K88-1)/(1-POWER('Control panel'!$D$2,365))</f>
        <v>0.0045587076176451403</v>
      </c>
      <c r="T88" s="1">
        <v>45198</v>
      </c>
      <c r="U88" s="53">
        <v>-0.023066962051205078</v>
      </c>
      <c r="X88" s="1">
        <v>45201</v>
      </c>
      <c r="Y88" s="53">
        <v>-0.014462623918090318</v>
      </c>
      <c r="Z88" s="54">
        <f t="shared" si="1"/>
        <v>-0.0086043381331147601</v>
      </c>
    </row>
    <row r="89" spans="1:26" ht="15">
      <c r="A89" s="1">
        <f>'Control panel'!A98</f>
        <v>45239</v>
      </c>
      <c r="B89" s="4">
        <f>'Control panel'!B98-'Control panel'!C98</f>
        <v>0</v>
      </c>
      <c r="C89" s="28">
        <f>IF(B89&lt;0,-'Control panel'!E98*(B89/1000)*IF('Control panel'!$D$8="Yes",1.27,1),-'Control panel'!D98*(B89/1000)*IF('Control panel'!$D$8="Yes",1.27,1))</f>
        <v>0</v>
      </c>
      <c r="D89" s="3">
        <f>'Control panel'!E98*('Control panel'!C98/1000)</f>
        <v>0</v>
      </c>
      <c r="E89" s="3">
        <f ca="1">IF(I89="Y",+SUM(INDIRECT("C"&amp;MATCH(A89,A:A,0)&amp;":C"&amp;MATCH(WORKDAY(A89+1,-2,'Hungarian non-working days'!$A$2:$A$1001),A:A,0))),"-")</f>
        <v>0</v>
      </c>
      <c r="F89" s="3">
        <f ca="1">IF(I89="Y",SUM(INDIRECT("D"&amp;MATCH(A89,A:A,0)&amp;":D"&amp;MATCH(WORKDAY(A89+1,-2,'Hungarian non-working days'!$A$2:$A$1001),A:A,0))),"-")</f>
        <v>0</v>
      </c>
      <c r="G89" s="3">
        <f ca="1">IF(I89="Y",MAX(IFERROR(AVERAGEIF(INDIRECT("F"&amp;MATCH(A89,A:A,0)&amp;":F"&amp;MATCH(WORKDAY(A89+1,-250,'Hungarian non-working days'!$A$2:$A$1001),A:A,0)),"&gt;0",INDIRECT("F"&amp;MATCH(A89,A:A,0)&amp;":F"&amp;MATCH(WORKDAY(A89+1,-250,'Hungarian non-working days'!$A$2:$A$1001),A:A,0))),0),IFERROR(AVERAGEIF(INDIRECT("F"&amp;MATCH(A89,A:A,0)&amp;":F"&amp;MATCH(WORKDAY(A89+1,-10,'Hungarian non-working days'!$A$2:$A$1001),A:A,0)),"&gt;0",INDIRECT("F"&amp;MATCH(A89,A:A,0)&amp;":F"&amp;MATCH(WORKDAY(A89+1,-10,'Hungarian non-working days'!$A$2:$A$1001),A:A,0))),0)),"-")</f>
        <v>0</v>
      </c>
      <c r="H89" s="27">
        <f>IF(A89&lt;WORKDAY('Control panel'!$D$10,2,'Hungarian non-working days'!A85:A10083),"",IF(I89="Y",IFERROR(E89/G89,0),"-"))</f>
        <v>0</v>
      </c>
      <c r="I89" s="26" t="str">
        <f>IF(WORKDAY(A89,1,'Hungarian non-working days'!$A$2:$A$1001)=A89+1,"Y","N")</f>
        <v>Y</v>
      </c>
      <c r="K89" s="39">
        <v>83</v>
      </c>
      <c r="L89" s="40">
        <f>(1-'Control panel'!$D$2)*POWER('Control panel'!$D$2,K89-1)/(1-POWER('Control panel'!$D$2,365))</f>
        <v>0.0045017237724245757</v>
      </c>
      <c r="T89" s="1">
        <v>45197</v>
      </c>
      <c r="U89" s="53">
        <v>-0.014462623918090303</v>
      </c>
      <c r="X89" s="1">
        <v>45197</v>
      </c>
      <c r="Y89" s="53">
        <v>0.0054566751950998246</v>
      </c>
      <c r="Z89" s="54">
        <f t="shared" si="1"/>
        <v>-0.019919299113190125</v>
      </c>
    </row>
    <row r="90" spans="1:26" ht="15">
      <c r="A90" s="1">
        <f>'Control panel'!A99</f>
        <v>45238</v>
      </c>
      <c r="B90" s="4">
        <f>'Control panel'!B99-'Control panel'!C99</f>
        <v>0</v>
      </c>
      <c r="C90" s="28">
        <f>IF(B90&lt;0,-'Control panel'!E99*(B90/1000)*IF('Control panel'!$D$8="Yes",1.27,1),-'Control panel'!D99*(B90/1000)*IF('Control panel'!$D$8="Yes",1.27,1))</f>
        <v>0</v>
      </c>
      <c r="D90" s="3">
        <f>'Control panel'!E99*('Control panel'!C99/1000)</f>
        <v>0</v>
      </c>
      <c r="E90" s="3">
        <f ca="1">IF(I90="Y",+SUM(INDIRECT("C"&amp;MATCH(A90,A:A,0)&amp;":C"&amp;MATCH(WORKDAY(A90+1,-2,'Hungarian non-working days'!$A$2:$A$1001),A:A,0))),"-")</f>
        <v>0</v>
      </c>
      <c r="F90" s="3">
        <f ca="1">IF(I90="Y",SUM(INDIRECT("D"&amp;MATCH(A90,A:A,0)&amp;":D"&amp;MATCH(WORKDAY(A90+1,-2,'Hungarian non-working days'!$A$2:$A$1001),A:A,0))),"-")</f>
        <v>0</v>
      </c>
      <c r="G90" s="3">
        <f ca="1">IF(I90="Y",MAX(IFERROR(AVERAGEIF(INDIRECT("F"&amp;MATCH(A90,A:A,0)&amp;":F"&amp;MATCH(WORKDAY(A90+1,-250,'Hungarian non-working days'!$A$2:$A$1001),A:A,0)),"&gt;0",INDIRECT("F"&amp;MATCH(A90,A:A,0)&amp;":F"&amp;MATCH(WORKDAY(A90+1,-250,'Hungarian non-working days'!$A$2:$A$1001),A:A,0))),0),IFERROR(AVERAGEIF(INDIRECT("F"&amp;MATCH(A90,A:A,0)&amp;":F"&amp;MATCH(WORKDAY(A90+1,-10,'Hungarian non-working days'!$A$2:$A$1001),A:A,0)),"&gt;0",INDIRECT("F"&amp;MATCH(A90,A:A,0)&amp;":F"&amp;MATCH(WORKDAY(A90+1,-10,'Hungarian non-working days'!$A$2:$A$1001),A:A,0))),0)),"-")</f>
        <v>0</v>
      </c>
      <c r="H90" s="27">
        <f>IF(A90&lt;WORKDAY('Control panel'!$D$10,2,'Hungarian non-working days'!A86:A10084),"",IF(I90="Y",IFERROR(E90/G90,0),"-"))</f>
        <v>0</v>
      </c>
      <c r="I90" s="26" t="str">
        <f>IF(WORKDAY(A90,1,'Hungarian non-working days'!$A$2:$A$1001)=A90+1,"Y","N")</f>
        <v>Y</v>
      </c>
      <c r="K90" s="39">
        <v>84</v>
      </c>
      <c r="L90" s="40">
        <f>(1-'Control panel'!$D$2)*POWER('Control panel'!$D$2,K90-1)/(1-POWER('Control panel'!$D$2,365))</f>
        <v>0.0044454522252692693</v>
      </c>
      <c r="T90" s="1">
        <v>45196</v>
      </c>
      <c r="U90" s="53">
        <v>0.0054566751950998228</v>
      </c>
      <c r="X90" s="1">
        <v>45196</v>
      </c>
      <c r="Y90" s="53">
        <v>-0.0037647922244602905</v>
      </c>
      <c r="Z90" s="54">
        <f t="shared" si="1"/>
        <v>0.0092214674195601129</v>
      </c>
    </row>
    <row r="91" spans="1:26" ht="15">
      <c r="A91" s="1">
        <f>'Control panel'!A100</f>
        <v>45237</v>
      </c>
      <c r="B91" s="4">
        <f>'Control panel'!B100-'Control panel'!C100</f>
        <v>0</v>
      </c>
      <c r="C91" s="28">
        <f>IF(B91&lt;0,-'Control panel'!E100*(B91/1000)*IF('Control panel'!$D$8="Yes",1.27,1),-'Control panel'!D100*(B91/1000)*IF('Control panel'!$D$8="Yes",1.27,1))</f>
        <v>0</v>
      </c>
      <c r="D91" s="3">
        <f>'Control panel'!E100*('Control panel'!C100/1000)</f>
        <v>0</v>
      </c>
      <c r="E91" s="3">
        <f ca="1">IF(I91="Y",+SUM(INDIRECT("C"&amp;MATCH(A91,A:A,0)&amp;":C"&amp;MATCH(WORKDAY(A91+1,-2,'Hungarian non-working days'!$A$2:$A$1001),A:A,0))),"-")</f>
        <v>0</v>
      </c>
      <c r="F91" s="3">
        <f ca="1">IF(I91="Y",SUM(INDIRECT("D"&amp;MATCH(A91,A:A,0)&amp;":D"&amp;MATCH(WORKDAY(A91+1,-2,'Hungarian non-working days'!$A$2:$A$1001),A:A,0))),"-")</f>
        <v>0</v>
      </c>
      <c r="G91" s="3">
        <f ca="1">IF(I91="Y",MAX(IFERROR(AVERAGEIF(INDIRECT("F"&amp;MATCH(A91,A:A,0)&amp;":F"&amp;MATCH(WORKDAY(A91+1,-250,'Hungarian non-working days'!$A$2:$A$1001),A:A,0)),"&gt;0",INDIRECT("F"&amp;MATCH(A91,A:A,0)&amp;":F"&amp;MATCH(WORKDAY(A91+1,-250,'Hungarian non-working days'!$A$2:$A$1001),A:A,0))),0),IFERROR(AVERAGEIF(INDIRECT("F"&amp;MATCH(A91,A:A,0)&amp;":F"&amp;MATCH(WORKDAY(A91+1,-10,'Hungarian non-working days'!$A$2:$A$1001),A:A,0)),"&gt;0",INDIRECT("F"&amp;MATCH(A91,A:A,0)&amp;":F"&amp;MATCH(WORKDAY(A91+1,-10,'Hungarian non-working days'!$A$2:$A$1001),A:A,0))),0)),"-")</f>
        <v>0</v>
      </c>
      <c r="H91" s="27">
        <f>IF(A91&lt;WORKDAY('Control panel'!$D$10,2,'Hungarian non-working days'!A87:A10085),"",IF(I91="Y",IFERROR(E91/G91,0),"-"))</f>
        <v>0</v>
      </c>
      <c r="I91" s="26" t="str">
        <f>IF(WORKDAY(A91,1,'Hungarian non-working days'!$A$2:$A$1001)=A91+1,"Y","N")</f>
        <v>Y</v>
      </c>
      <c r="K91" s="39">
        <v>85</v>
      </c>
      <c r="L91" s="40">
        <f>(1-'Control panel'!$D$2)*POWER('Control panel'!$D$2,K91-1)/(1-POWER('Control panel'!$D$2,365))</f>
        <v>0.0043898840724534045</v>
      </c>
      <c r="T91" s="1">
        <v>45195</v>
      </c>
      <c r="U91" s="53">
        <v>-0.0037647922244602888</v>
      </c>
      <c r="X91" s="1">
        <v>45195</v>
      </c>
      <c r="Y91" s="53">
        <v>0.0049657028715900777</v>
      </c>
      <c r="Z91" s="54">
        <f t="shared" si="1"/>
        <v>-0.0087304950960503669</v>
      </c>
    </row>
    <row r="92" spans="1:26" ht="15">
      <c r="A92" s="1">
        <f>'Control panel'!A101</f>
        <v>45236</v>
      </c>
      <c r="B92" s="4">
        <f>'Control panel'!B101-'Control panel'!C101</f>
        <v>0</v>
      </c>
      <c r="C92" s="28">
        <f>IF(B92&lt;0,-'Control panel'!E101*(B92/1000)*IF('Control panel'!$D$8="Yes",1.27,1),-'Control panel'!D101*(B92/1000)*IF('Control panel'!$D$8="Yes",1.27,1))</f>
        <v>0</v>
      </c>
      <c r="D92" s="3">
        <f>'Control panel'!E101*('Control panel'!C101/1000)</f>
        <v>0</v>
      </c>
      <c r="E92" s="3">
        <f ca="1">IF(I92="Y",+SUM(INDIRECT("C"&amp;MATCH(A92,A:A,0)&amp;":C"&amp;MATCH(WORKDAY(A92+1,-2,'Hungarian non-working days'!$A$2:$A$1001),A:A,0))),"-")</f>
        <v>0</v>
      </c>
      <c r="F92" s="3">
        <f ca="1">IF(I92="Y",SUM(INDIRECT("D"&amp;MATCH(A92,A:A,0)&amp;":D"&amp;MATCH(WORKDAY(A92+1,-2,'Hungarian non-working days'!$A$2:$A$1001),A:A,0))),"-")</f>
        <v>0</v>
      </c>
      <c r="G92" s="3">
        <f ca="1">IF(I92="Y",MAX(IFERROR(AVERAGEIF(INDIRECT("F"&amp;MATCH(A92,A:A,0)&amp;":F"&amp;MATCH(WORKDAY(A92+1,-250,'Hungarian non-working days'!$A$2:$A$1001),A:A,0)),"&gt;0",INDIRECT("F"&amp;MATCH(A92,A:A,0)&amp;":F"&amp;MATCH(WORKDAY(A92+1,-250,'Hungarian non-working days'!$A$2:$A$1001),A:A,0))),0),IFERROR(AVERAGEIF(INDIRECT("F"&amp;MATCH(A92,A:A,0)&amp;":F"&amp;MATCH(WORKDAY(A92+1,-10,'Hungarian non-working days'!$A$2:$A$1001),A:A,0)),"&gt;0",INDIRECT("F"&amp;MATCH(A92,A:A,0)&amp;":F"&amp;MATCH(WORKDAY(A92+1,-10,'Hungarian non-working days'!$A$2:$A$1001),A:A,0))),0)),"-")</f>
        <v>0</v>
      </c>
      <c r="H92" s="27">
        <f>IF(A92&lt;WORKDAY('Control panel'!$D$10,2,'Hungarian non-working days'!A88:A10086),"",IF(I92="Y",IFERROR(E92/G92,0),"-"))</f>
        <v>0</v>
      </c>
      <c r="I92" s="26" t="str">
        <f>IF(WORKDAY(A92,1,'Hungarian non-working days'!$A$2:$A$1001)=A92+1,"Y","N")</f>
        <v>Y</v>
      </c>
      <c r="K92" s="39">
        <v>86</v>
      </c>
      <c r="L92" s="40">
        <f>(1-'Control panel'!$D$2)*POWER('Control panel'!$D$2,K92-1)/(1-POWER('Control panel'!$D$2,365))</f>
        <v>0.0043350105215477367</v>
      </c>
      <c r="T92" s="1">
        <v>45194</v>
      </c>
      <c r="U92" s="53">
        <v>0.0049657028715900759</v>
      </c>
      <c r="X92" s="1">
        <v>45194</v>
      </c>
      <c r="Y92" s="53">
        <v>0.0090154590954637463</v>
      </c>
      <c r="Z92" s="54">
        <f t="shared" si="1"/>
        <v>-0.0040497562238736703</v>
      </c>
    </row>
    <row r="93" spans="1:26" ht="15">
      <c r="A93" s="1">
        <f>'Control panel'!A102</f>
        <v>45235</v>
      </c>
      <c r="B93" s="4">
        <f>'Control panel'!B102-'Control panel'!C102</f>
        <v>0</v>
      </c>
      <c r="C93" s="28">
        <f>IF(B93&lt;0,-'Control panel'!E102*(B93/1000)*IF('Control panel'!$D$8="Yes",1.27,1),-'Control panel'!D102*(B93/1000)*IF('Control panel'!$D$8="Yes",1.27,1))</f>
        <v>0</v>
      </c>
      <c r="D93" s="3">
        <f>'Control panel'!E102*('Control panel'!C102/1000)</f>
        <v>0</v>
      </c>
      <c r="E93" s="3">
        <f ca="1">IF(I93="Y",+SUM(INDIRECT("C"&amp;MATCH(A93,A:A,0)&amp;":C"&amp;MATCH(WORKDAY(A93+1,-2,'Hungarian non-working days'!$A$2:$A$1001),A:A,0))),"-")</f>
        <v>0</v>
      </c>
      <c r="F93" s="3">
        <f ca="1">IF(I93="Y",SUM(INDIRECT("D"&amp;MATCH(A93,A:A,0)&amp;":D"&amp;MATCH(WORKDAY(A93+1,-2,'Hungarian non-working days'!$A$2:$A$1001),A:A,0))),"-")</f>
        <v>0</v>
      </c>
      <c r="G93" s="3">
        <f ca="1">IF(I93="Y",MAX(IFERROR(AVERAGEIF(INDIRECT("F"&amp;MATCH(A93,A:A,0)&amp;":F"&amp;MATCH(WORKDAY(A93+1,-250,'Hungarian non-working days'!$A$2:$A$1001),A:A,0)),"&gt;0",INDIRECT("F"&amp;MATCH(A93,A:A,0)&amp;":F"&amp;MATCH(WORKDAY(A93+1,-250,'Hungarian non-working days'!$A$2:$A$1001),A:A,0))),0),IFERROR(AVERAGEIF(INDIRECT("F"&amp;MATCH(A93,A:A,0)&amp;":F"&amp;MATCH(WORKDAY(A93+1,-10,'Hungarian non-working days'!$A$2:$A$1001),A:A,0)),"&gt;0",INDIRECT("F"&amp;MATCH(A93,A:A,0)&amp;":F"&amp;MATCH(WORKDAY(A93+1,-10,'Hungarian non-working days'!$A$2:$A$1001),A:A,0))),0)),"-")</f>
        <v>0</v>
      </c>
      <c r="H93" s="27">
        <f>IF(A93&lt;WORKDAY('Control panel'!$D$10,2,'Hungarian non-working days'!A89:A10087),"",IF(I93="Y",IFERROR(E93/G93,0),"-"))</f>
        <v>0</v>
      </c>
      <c r="I93" s="26" t="str">
        <f>IF(WORKDAY(A93,1,'Hungarian non-working days'!$A$2:$A$1001)=A93+1,"Y","N")</f>
        <v>Y</v>
      </c>
      <c r="K93" s="39">
        <v>87</v>
      </c>
      <c r="L93" s="40">
        <f>(1-'Control panel'!$D$2)*POWER('Control panel'!$D$2,K93-1)/(1-POWER('Control panel'!$D$2,365))</f>
        <v>0.0042808228900283896</v>
      </c>
      <c r="T93" s="1">
        <v>45191</v>
      </c>
      <c r="U93" s="53">
        <v>0.0090154590954637393</v>
      </c>
      <c r="X93" s="1">
        <v>45193</v>
      </c>
      <c r="Y93" s="53">
        <v>-0.0035703796807574025</v>
      </c>
      <c r="Z93" s="54">
        <f t="shared" si="1"/>
        <v>0.012585838776221141</v>
      </c>
    </row>
    <row r="94" spans="1:26" ht="15">
      <c r="A94" s="1">
        <f>'Control panel'!A103</f>
        <v>45234</v>
      </c>
      <c r="B94" s="4">
        <f>'Control panel'!B103-'Control panel'!C103</f>
        <v>0</v>
      </c>
      <c r="C94" s="28">
        <f>IF(B94&lt;0,-'Control panel'!E103*(B94/1000)*IF('Control panel'!$D$8="Yes",1.27,1),-'Control panel'!D103*(B94/1000)*IF('Control panel'!$D$8="Yes",1.27,1))</f>
        <v>0</v>
      </c>
      <c r="D94" s="3">
        <f>'Control panel'!E103*('Control panel'!C103/1000)</f>
        <v>0</v>
      </c>
      <c r="E94" s="3" t="str">
        <f ca="1">IF(I94="Y",+SUM(INDIRECT("C"&amp;MATCH(A94,A:A,0)&amp;":C"&amp;MATCH(WORKDAY(A94+1,-2,'Hungarian non-working days'!$A$2:$A$1001),A:A,0))),"-")</f>
        <v>-</v>
      </c>
      <c r="F94" s="3" t="str">
        <f ca="1">IF(I94="Y",SUM(INDIRECT("D"&amp;MATCH(A94,A:A,0)&amp;":D"&amp;MATCH(WORKDAY(A94+1,-2,'Hungarian non-working days'!$A$2:$A$1001),A:A,0))),"-")</f>
        <v>-</v>
      </c>
      <c r="G94" s="3" t="str">
        <f ca="1">IF(I94="Y",MAX(IFERROR(AVERAGEIF(INDIRECT("F"&amp;MATCH(A94,A:A,0)&amp;":F"&amp;MATCH(WORKDAY(A94+1,-250,'Hungarian non-working days'!$A$2:$A$1001),A:A,0)),"&gt;0",INDIRECT("F"&amp;MATCH(A94,A:A,0)&amp;":F"&amp;MATCH(WORKDAY(A94+1,-250,'Hungarian non-working days'!$A$2:$A$1001),A:A,0))),0),IFERROR(AVERAGEIF(INDIRECT("F"&amp;MATCH(A94,A:A,0)&amp;":F"&amp;MATCH(WORKDAY(A94+1,-10,'Hungarian non-working days'!$A$2:$A$1001),A:A,0)),"&gt;0",INDIRECT("F"&amp;MATCH(A94,A:A,0)&amp;":F"&amp;MATCH(WORKDAY(A94+1,-10,'Hungarian non-working days'!$A$2:$A$1001),A:A,0))),0)),"-")</f>
        <v>-</v>
      </c>
      <c r="H94" s="27" t="str">
        <f>IF(A94&lt;WORKDAY('Control panel'!$D$10,2,'Hungarian non-working days'!A90:A10088),"",IF(I94="Y",IFERROR(E94/G94,0),"-"))</f>
        <v>-</v>
      </c>
      <c r="I94" s="26" t="str">
        <f>IF(WORKDAY(A94,1,'Hungarian non-working days'!$A$2:$A$1001)=A94+1,"Y","N")</f>
        <v>N</v>
      </c>
      <c r="K94" s="39">
        <v>88</v>
      </c>
      <c r="L94" s="40">
        <f>(1-'Control panel'!$D$2)*POWER('Control panel'!$D$2,K94-1)/(1-POWER('Control panel'!$D$2,365))</f>
        <v>0.0042273126039030356</v>
      </c>
      <c r="T94" s="1">
        <v>45190</v>
      </c>
      <c r="U94" s="53">
        <v>-0.0035703796807574017</v>
      </c>
      <c r="X94" s="1">
        <v>45190</v>
      </c>
      <c r="Y94" s="53">
        <v>-0.0012796857416021812</v>
      </c>
      <c r="Z94" s="54">
        <f t="shared" si="1"/>
        <v>-0.0022906939391552205</v>
      </c>
    </row>
    <row r="95" spans="1:26" ht="15">
      <c r="A95" s="1">
        <f>'Control panel'!A104</f>
        <v>45233</v>
      </c>
      <c r="B95" s="4">
        <f>'Control panel'!B104-'Control panel'!C104</f>
        <v>0</v>
      </c>
      <c r="C95" s="28">
        <f>IF(B95&lt;0,-'Control panel'!E104*(B95/1000)*IF('Control panel'!$D$8="Yes",1.27,1),-'Control panel'!D104*(B95/1000)*IF('Control panel'!$D$8="Yes",1.27,1))</f>
        <v>0</v>
      </c>
      <c r="D95" s="3">
        <f>'Control panel'!E104*('Control panel'!C104/1000)</f>
        <v>0</v>
      </c>
      <c r="E95" s="3" t="str">
        <f ca="1">IF(I95="Y",+SUM(INDIRECT("C"&amp;MATCH(A95,A:A,0)&amp;":C"&amp;MATCH(WORKDAY(A95+1,-2,'Hungarian non-working days'!$A$2:$A$1001),A:A,0))),"-")</f>
        <v>-</v>
      </c>
      <c r="F95" s="3" t="str">
        <f ca="1">IF(I95="Y",SUM(INDIRECT("D"&amp;MATCH(A95,A:A,0)&amp;":D"&amp;MATCH(WORKDAY(A95+1,-2,'Hungarian non-working days'!$A$2:$A$1001),A:A,0))),"-")</f>
        <v>-</v>
      </c>
      <c r="G95" s="3" t="str">
        <f ca="1">IF(I95="Y",MAX(IFERROR(AVERAGEIF(INDIRECT("F"&amp;MATCH(A95,A:A,0)&amp;":F"&amp;MATCH(WORKDAY(A95+1,-250,'Hungarian non-working days'!$A$2:$A$1001),A:A,0)),"&gt;0",INDIRECT("F"&amp;MATCH(A95,A:A,0)&amp;":F"&amp;MATCH(WORKDAY(A95+1,-250,'Hungarian non-working days'!$A$2:$A$1001),A:A,0))),0),IFERROR(AVERAGEIF(INDIRECT("F"&amp;MATCH(A95,A:A,0)&amp;":F"&amp;MATCH(WORKDAY(A95+1,-10,'Hungarian non-working days'!$A$2:$A$1001),A:A,0)),"&gt;0",INDIRECT("F"&amp;MATCH(A95,A:A,0)&amp;":F"&amp;MATCH(WORKDAY(A95+1,-10,'Hungarian non-working days'!$A$2:$A$1001),A:A,0))),0)),"-")</f>
        <v>-</v>
      </c>
      <c r="H95" s="27" t="str">
        <f>IF(A95&lt;WORKDAY('Control panel'!$D$10,2,'Hungarian non-working days'!A91:A10089),"",IF(I95="Y",IFERROR(E95/G95,0),"-"))</f>
        <v>-</v>
      </c>
      <c r="I95" s="26" t="str">
        <f>IF(WORKDAY(A95,1,'Hungarian non-working days'!$A$2:$A$1001)=A95+1,"Y","N")</f>
        <v>N</v>
      </c>
      <c r="K95" s="39">
        <v>89</v>
      </c>
      <c r="L95" s="40">
        <f>(1-'Control panel'!$D$2)*POWER('Control panel'!$D$2,K95-1)/(1-POWER('Control panel'!$D$2,365))</f>
        <v>0.0041744711963542461</v>
      </c>
      <c r="T95" s="1">
        <v>45189</v>
      </c>
      <c r="U95" s="53">
        <v>-0.0012796857416021807</v>
      </c>
      <c r="X95" s="1">
        <v>45189</v>
      </c>
      <c r="Y95" s="53">
        <v>0.0068423084255397207</v>
      </c>
      <c r="Z95" s="54">
        <f t="shared" si="1"/>
        <v>-0.0081219941671419014</v>
      </c>
    </row>
    <row r="96" spans="1:26" ht="15">
      <c r="A96" s="1">
        <f>'Control panel'!A105</f>
        <v>45232</v>
      </c>
      <c r="B96" s="4">
        <f>'Control panel'!B105-'Control panel'!C105</f>
        <v>0</v>
      </c>
      <c r="C96" s="28">
        <f>IF(B96&lt;0,-'Control panel'!E105*(B96/1000)*IF('Control panel'!$D$8="Yes",1.27,1),-'Control panel'!D105*(B96/1000)*IF('Control panel'!$D$8="Yes",1.27,1))</f>
        <v>0</v>
      </c>
      <c r="D96" s="3">
        <f>'Control panel'!E105*('Control panel'!C105/1000)</f>
        <v>0</v>
      </c>
      <c r="E96" s="3">
        <f ca="1">IF(I96="Y",+SUM(INDIRECT("C"&amp;MATCH(A96,A:A,0)&amp;":C"&amp;MATCH(WORKDAY(A96+1,-2,'Hungarian non-working days'!$A$2:$A$1001),A:A,0))),"-")</f>
        <v>0</v>
      </c>
      <c r="F96" s="3">
        <f ca="1">IF(I96="Y",SUM(INDIRECT("D"&amp;MATCH(A96,A:A,0)&amp;":D"&amp;MATCH(WORKDAY(A96+1,-2,'Hungarian non-working days'!$A$2:$A$1001),A:A,0))),"-")</f>
        <v>0</v>
      </c>
      <c r="G96" s="3">
        <f ca="1">IF(I96="Y",MAX(IFERROR(AVERAGEIF(INDIRECT("F"&amp;MATCH(A96,A:A,0)&amp;":F"&amp;MATCH(WORKDAY(A96+1,-250,'Hungarian non-working days'!$A$2:$A$1001),A:A,0)),"&gt;0",INDIRECT("F"&amp;MATCH(A96,A:A,0)&amp;":F"&amp;MATCH(WORKDAY(A96+1,-250,'Hungarian non-working days'!$A$2:$A$1001),A:A,0))),0),IFERROR(AVERAGEIF(INDIRECT("F"&amp;MATCH(A96,A:A,0)&amp;":F"&amp;MATCH(WORKDAY(A96+1,-10,'Hungarian non-working days'!$A$2:$A$1001),A:A,0)),"&gt;0",INDIRECT("F"&amp;MATCH(A96,A:A,0)&amp;":F"&amp;MATCH(WORKDAY(A96+1,-10,'Hungarian non-working days'!$A$2:$A$1001),A:A,0))),0)),"-")</f>
        <v>0</v>
      </c>
      <c r="H96" s="27">
        <f>IF(A96&lt;WORKDAY('Control panel'!$D$10,2,'Hungarian non-working days'!A92:A10090),"",IF(I96="Y",IFERROR(E96/G96,0),"-"))</f>
        <v>0</v>
      </c>
      <c r="I96" s="26" t="str">
        <f>IF(WORKDAY(A96,1,'Hungarian non-working days'!$A$2:$A$1001)=A96+1,"Y","N")</f>
        <v>Y</v>
      </c>
      <c r="K96" s="39">
        <v>90</v>
      </c>
      <c r="L96" s="40">
        <f>(1-'Control panel'!$D$2)*POWER('Control panel'!$D$2,K96-1)/(1-POWER('Control panel'!$D$2,365))</f>
        <v>0.0041222903063998194</v>
      </c>
      <c r="T96" s="1">
        <v>45188</v>
      </c>
      <c r="U96" s="53">
        <v>0.006842308425539719</v>
      </c>
      <c r="X96" s="1">
        <v>45188</v>
      </c>
      <c r="Y96" s="53">
        <v>0.004196515488902851</v>
      </c>
      <c r="Z96" s="54">
        <f t="shared" si="1"/>
        <v>0.002645792936636868</v>
      </c>
    </row>
    <row r="97" spans="1:26" ht="15">
      <c r="A97" s="1">
        <f>'Control panel'!A106</f>
        <v>45231</v>
      </c>
      <c r="B97" s="4">
        <f>'Control panel'!B106-'Control panel'!C106</f>
        <v>0</v>
      </c>
      <c r="C97" s="28">
        <f>IF(B97&lt;0,-'Control panel'!E106*(B97/1000)*IF('Control panel'!$D$8="Yes",1.27,1),-'Control panel'!D106*(B97/1000)*IF('Control panel'!$D$8="Yes",1.27,1))</f>
        <v>0</v>
      </c>
      <c r="D97" s="3">
        <f>'Control panel'!E106*('Control panel'!C106/1000)</f>
        <v>0</v>
      </c>
      <c r="E97" s="3">
        <f ca="1">IF(I97="Y",+SUM(INDIRECT("C"&amp;MATCH(A97,A:A,0)&amp;":C"&amp;MATCH(WORKDAY(A97+1,-2,'Hungarian non-working days'!$A$2:$A$1001),A:A,0))),"-")</f>
        <v>0</v>
      </c>
      <c r="F97" s="3">
        <f ca="1">IF(I97="Y",SUM(INDIRECT("D"&amp;MATCH(A97,A:A,0)&amp;":D"&amp;MATCH(WORKDAY(A97+1,-2,'Hungarian non-working days'!$A$2:$A$1001),A:A,0))),"-")</f>
        <v>0</v>
      </c>
      <c r="G97" s="3">
        <f ca="1">IF(I97="Y",MAX(IFERROR(AVERAGEIF(INDIRECT("F"&amp;MATCH(A97,A:A,0)&amp;":F"&amp;MATCH(WORKDAY(A97+1,-250,'Hungarian non-working days'!$A$2:$A$1001),A:A,0)),"&gt;0",INDIRECT("F"&amp;MATCH(A97,A:A,0)&amp;":F"&amp;MATCH(WORKDAY(A97+1,-250,'Hungarian non-working days'!$A$2:$A$1001),A:A,0))),0),IFERROR(AVERAGEIF(INDIRECT("F"&amp;MATCH(A97,A:A,0)&amp;":F"&amp;MATCH(WORKDAY(A97+1,-10,'Hungarian non-working days'!$A$2:$A$1001),A:A,0)),"&gt;0",INDIRECT("F"&amp;MATCH(A97,A:A,0)&amp;":F"&amp;MATCH(WORKDAY(A97+1,-10,'Hungarian non-working days'!$A$2:$A$1001),A:A,0))),0)),"-")</f>
        <v>0</v>
      </c>
      <c r="H97" s="27">
        <f>IF(A97&lt;WORKDAY('Control panel'!$D$10,2,'Hungarian non-working days'!A93:A10091),"",IF(I97="Y",IFERROR(E97/G97,0),"-"))</f>
        <v>0</v>
      </c>
      <c r="I97" s="26" t="str">
        <f>IF(WORKDAY(A97,1,'Hungarian non-working days'!$A$2:$A$1001)=A97+1,"Y","N")</f>
        <v>Y</v>
      </c>
      <c r="K97" s="39">
        <v>91</v>
      </c>
      <c r="L97" s="40">
        <f>(1-'Control panel'!$D$2)*POWER('Control panel'!$D$2,K97-1)/(1-POWER('Control panel'!$D$2,365))</f>
        <v>0.0040707616775698206</v>
      </c>
      <c r="T97" s="1">
        <v>45187</v>
      </c>
      <c r="U97" s="53">
        <v>0.0041965154889028492</v>
      </c>
      <c r="X97" s="1">
        <v>45187</v>
      </c>
      <c r="Y97" s="53">
        <v>0.0022917177821579729</v>
      </c>
      <c r="Z97" s="54">
        <f t="shared" si="1"/>
        <v>0.0019047977067448763</v>
      </c>
    </row>
    <row r="98" spans="1:26" ht="15">
      <c r="A98" s="1">
        <f>'Control panel'!A107</f>
        <v>45230</v>
      </c>
      <c r="B98" s="4">
        <f>'Control panel'!B107-'Control panel'!C107</f>
        <v>0</v>
      </c>
      <c r="C98" s="28">
        <f>IF(B98&lt;0,-'Control panel'!E107*(B98/1000)*IF('Control panel'!$D$8="Yes",1.27,1),-'Control panel'!D107*(B98/1000)*IF('Control panel'!$D$8="Yes",1.27,1))</f>
        <v>0</v>
      </c>
      <c r="D98" s="3">
        <f>'Control panel'!E107*('Control panel'!C107/1000)</f>
        <v>0</v>
      </c>
      <c r="E98" s="3" t="str">
        <f ca="1">IF(I98="Y",+SUM(INDIRECT("C"&amp;MATCH(A98,A:A,0)&amp;":C"&amp;MATCH(WORKDAY(A98+1,-2,'Hungarian non-working days'!$A$2:$A$1001),A:A,0))),"-")</f>
        <v>-</v>
      </c>
      <c r="F98" s="3" t="str">
        <f ca="1">IF(I98="Y",SUM(INDIRECT("D"&amp;MATCH(A98,A:A,0)&amp;":D"&amp;MATCH(WORKDAY(A98+1,-2,'Hungarian non-working days'!$A$2:$A$1001),A:A,0))),"-")</f>
        <v>-</v>
      </c>
      <c r="G98" s="3" t="str">
        <f ca="1">IF(I98="Y",MAX(IFERROR(AVERAGEIF(INDIRECT("F"&amp;MATCH(A98,A:A,0)&amp;":F"&amp;MATCH(WORKDAY(A98+1,-250,'Hungarian non-working days'!$A$2:$A$1001),A:A,0)),"&gt;0",INDIRECT("F"&amp;MATCH(A98,A:A,0)&amp;":F"&amp;MATCH(WORKDAY(A98+1,-250,'Hungarian non-working days'!$A$2:$A$1001),A:A,0))),0),IFERROR(AVERAGEIF(INDIRECT("F"&amp;MATCH(A98,A:A,0)&amp;":F"&amp;MATCH(WORKDAY(A98+1,-10,'Hungarian non-working days'!$A$2:$A$1001),A:A,0)),"&gt;0",INDIRECT("F"&amp;MATCH(A98,A:A,0)&amp;":F"&amp;MATCH(WORKDAY(A98+1,-10,'Hungarian non-working days'!$A$2:$A$1001),A:A,0))),0)),"-")</f>
        <v>-</v>
      </c>
      <c r="H98" s="27" t="str">
        <f>IF(A98&lt;WORKDAY('Control panel'!$D$10,2,'Hungarian non-working days'!A94:A10092),"",IF(I98="Y",IFERROR(E98/G98,0),"-"))</f>
        <v>-</v>
      </c>
      <c r="I98" s="26" t="str">
        <f>IF(WORKDAY(A98,1,'Hungarian non-working days'!$A$2:$A$1001)=A98+1,"Y","N")</f>
        <v>N</v>
      </c>
      <c r="K98" s="39">
        <v>92</v>
      </c>
      <c r="L98" s="40">
        <f>(1-'Control panel'!$D$2)*POWER('Control panel'!$D$2,K98-1)/(1-POWER('Control panel'!$D$2,365))</f>
        <v>0.0040198771566001979</v>
      </c>
      <c r="T98" s="1">
        <v>45184</v>
      </c>
      <c r="U98" s="53">
        <v>0.0022917177821579725</v>
      </c>
      <c r="X98" s="1">
        <v>45186</v>
      </c>
      <c r="Y98" s="53">
        <v>0.0024718728242270152</v>
      </c>
      <c r="Z98" s="54">
        <f t="shared" si="1"/>
        <v>-0.00018015504206904268</v>
      </c>
    </row>
    <row r="99" spans="1:26" ht="15">
      <c r="A99" s="1">
        <f>'Control panel'!A108</f>
        <v>45229</v>
      </c>
      <c r="B99" s="4">
        <f>'Control panel'!B108-'Control panel'!C108</f>
        <v>0</v>
      </c>
      <c r="C99" s="28">
        <f>IF(B99&lt;0,-'Control panel'!E108*(B99/1000)*IF('Control panel'!$D$8="Yes",1.27,1),-'Control panel'!D108*(B99/1000)*IF('Control panel'!$D$8="Yes",1.27,1))</f>
        <v>0</v>
      </c>
      <c r="D99" s="3">
        <f>'Control panel'!E108*('Control panel'!C108/1000)</f>
        <v>0</v>
      </c>
      <c r="E99" s="3">
        <f ca="1">IF(I99="Y",+SUM(INDIRECT("C"&amp;MATCH(A99,A:A,0)&amp;":C"&amp;MATCH(WORKDAY(A99+1,-2,'Hungarian non-working days'!$A$2:$A$1001),A:A,0))),"-")</f>
        <v>0</v>
      </c>
      <c r="F99" s="3">
        <f ca="1">IF(I99="Y",SUM(INDIRECT("D"&amp;MATCH(A99,A:A,0)&amp;":D"&amp;MATCH(WORKDAY(A99+1,-2,'Hungarian non-working days'!$A$2:$A$1001),A:A,0))),"-")</f>
        <v>0</v>
      </c>
      <c r="G99" s="3">
        <f ca="1">IF(I99="Y",MAX(IFERROR(AVERAGEIF(INDIRECT("F"&amp;MATCH(A99,A:A,0)&amp;":F"&amp;MATCH(WORKDAY(A99+1,-250,'Hungarian non-working days'!$A$2:$A$1001),A:A,0)),"&gt;0",INDIRECT("F"&amp;MATCH(A99,A:A,0)&amp;":F"&amp;MATCH(WORKDAY(A99+1,-250,'Hungarian non-working days'!$A$2:$A$1001),A:A,0))),0),IFERROR(AVERAGEIF(INDIRECT("F"&amp;MATCH(A99,A:A,0)&amp;":F"&amp;MATCH(WORKDAY(A99+1,-10,'Hungarian non-working days'!$A$2:$A$1001),A:A,0)),"&gt;0",INDIRECT("F"&amp;MATCH(A99,A:A,0)&amp;":F"&amp;MATCH(WORKDAY(A99+1,-10,'Hungarian non-working days'!$A$2:$A$1001),A:A,0))),0)),"-")</f>
        <v>0</v>
      </c>
      <c r="H99" s="27">
        <f>IF(A99&lt;WORKDAY('Control panel'!$D$10,2,'Hungarian non-working days'!A95:A10093),"",IF(I99="Y",IFERROR(E99/G99,0),"-"))</f>
        <v>0</v>
      </c>
      <c r="I99" s="26" t="str">
        <f>IF(WORKDAY(A99,1,'Hungarian non-working days'!$A$2:$A$1001)=A99+1,"Y","N")</f>
        <v>Y</v>
      </c>
      <c r="K99" s="39">
        <v>93</v>
      </c>
      <c r="L99" s="40">
        <f>(1-'Control panel'!$D$2)*POWER('Control panel'!$D$2,K99-1)/(1-POWER('Control panel'!$D$2,365))</f>
        <v>0.0039696286921426967</v>
      </c>
      <c r="T99" s="1">
        <v>45183</v>
      </c>
      <c r="U99" s="53">
        <v>0.0024718728242270147</v>
      </c>
      <c r="X99" s="1">
        <v>45183</v>
      </c>
      <c r="Y99" s="53">
        <v>-0.00052432757739034549</v>
      </c>
      <c r="Z99" s="54">
        <f t="shared" si="1"/>
        <v>0.0029962004016173601</v>
      </c>
    </row>
    <row r="100" spans="1:26" ht="15">
      <c r="A100" s="1">
        <f>'Control panel'!A109</f>
        <v>45228</v>
      </c>
      <c r="B100" s="4">
        <f>'Control panel'!B109-'Control panel'!C109</f>
        <v>0</v>
      </c>
      <c r="C100" s="28">
        <f>IF(B100&lt;0,-'Control panel'!E109*(B100/1000)*IF('Control panel'!$D$8="Yes",1.27,1),-'Control panel'!D109*(B100/1000)*IF('Control panel'!$D$8="Yes",1.27,1))</f>
        <v>0</v>
      </c>
      <c r="D100" s="3">
        <f>'Control panel'!E109*('Control panel'!C109/1000)</f>
        <v>0</v>
      </c>
      <c r="E100" s="3">
        <f ca="1">IF(I100="Y",+SUM(INDIRECT("C"&amp;MATCH(A100,A:A,0)&amp;":C"&amp;MATCH(WORKDAY(A100+1,-2,'Hungarian non-working days'!$A$2:$A$1001),A:A,0))),"-")</f>
        <v>0</v>
      </c>
      <c r="F100" s="3">
        <f ca="1">IF(I100="Y",SUM(INDIRECT("D"&amp;MATCH(A100,A:A,0)&amp;":D"&amp;MATCH(WORKDAY(A100+1,-2,'Hungarian non-working days'!$A$2:$A$1001),A:A,0))),"-")</f>
        <v>0</v>
      </c>
      <c r="G100" s="3">
        <f ca="1">IF(I100="Y",MAX(IFERROR(AVERAGEIF(INDIRECT("F"&amp;MATCH(A100,A:A,0)&amp;":F"&amp;MATCH(WORKDAY(A100+1,-250,'Hungarian non-working days'!$A$2:$A$1001),A:A,0)),"&gt;0",INDIRECT("F"&amp;MATCH(A100,A:A,0)&amp;":F"&amp;MATCH(WORKDAY(A100+1,-250,'Hungarian non-working days'!$A$2:$A$1001),A:A,0))),0),IFERROR(AVERAGEIF(INDIRECT("F"&amp;MATCH(A100,A:A,0)&amp;":F"&amp;MATCH(WORKDAY(A100+1,-10,'Hungarian non-working days'!$A$2:$A$1001),A:A,0)),"&gt;0",INDIRECT("F"&amp;MATCH(A100,A:A,0)&amp;":F"&amp;MATCH(WORKDAY(A100+1,-10,'Hungarian non-working days'!$A$2:$A$1001),A:A,0))),0)),"-")</f>
        <v>0</v>
      </c>
      <c r="H100" s="27">
        <f>IF(A100&lt;WORKDAY('Control panel'!$D$10,2,'Hungarian non-working days'!A96:A10094),"",IF(I100="Y",IFERROR(E100/G100,0),"-"))</f>
        <v>0</v>
      </c>
      <c r="I100" s="26" t="str">
        <f>IF(WORKDAY(A100,1,'Hungarian non-working days'!$A$2:$A$1001)=A100+1,"Y","N")</f>
        <v>Y</v>
      </c>
      <c r="K100" s="39">
        <v>94</v>
      </c>
      <c r="L100" s="40">
        <f>(1-'Control panel'!$D$2)*POWER('Control panel'!$D$2,K100-1)/(1-POWER('Control panel'!$D$2,365))</f>
        <v>0.0039200083334909128</v>
      </c>
      <c r="T100" s="1">
        <v>45182</v>
      </c>
      <c r="U100" s="53">
        <v>-0.00052432757739034538</v>
      </c>
      <c r="X100" s="1">
        <v>45182</v>
      </c>
      <c r="Y100" s="53">
        <v>-0.0043166248115596986</v>
      </c>
      <c r="Z100" s="54">
        <f t="shared" si="1"/>
        <v>0.0037922972341693532</v>
      </c>
    </row>
    <row r="101" spans="1:26" ht="15">
      <c r="A101" s="1">
        <f>'Control panel'!A110</f>
        <v>45227</v>
      </c>
      <c r="B101" s="4">
        <f>'Control panel'!B110-'Control panel'!C110</f>
        <v>0</v>
      </c>
      <c r="C101" s="28">
        <f>IF(B101&lt;0,-'Control panel'!E110*(B101/1000)*IF('Control panel'!$D$8="Yes",1.27,1),-'Control panel'!D110*(B101/1000)*IF('Control panel'!$D$8="Yes",1.27,1))</f>
        <v>0</v>
      </c>
      <c r="D101" s="3">
        <f>'Control panel'!E110*('Control panel'!C110/1000)</f>
        <v>0</v>
      </c>
      <c r="E101" s="3" t="str">
        <f ca="1">IF(I101="Y",+SUM(INDIRECT("C"&amp;MATCH(A101,A:A,0)&amp;":C"&amp;MATCH(WORKDAY(A101+1,-2,'Hungarian non-working days'!$A$2:$A$1001),A:A,0))),"-")</f>
        <v>-</v>
      </c>
      <c r="F101" s="3" t="str">
        <f ca="1">IF(I101="Y",SUM(INDIRECT("D"&amp;MATCH(A101,A:A,0)&amp;":D"&amp;MATCH(WORKDAY(A101+1,-2,'Hungarian non-working days'!$A$2:$A$1001),A:A,0))),"-")</f>
        <v>-</v>
      </c>
      <c r="G101" s="3" t="str">
        <f ca="1">IF(I101="Y",MAX(IFERROR(AVERAGEIF(INDIRECT("F"&amp;MATCH(A101,A:A,0)&amp;":F"&amp;MATCH(WORKDAY(A101+1,-250,'Hungarian non-working days'!$A$2:$A$1001),A:A,0)),"&gt;0",INDIRECT("F"&amp;MATCH(A101,A:A,0)&amp;":F"&amp;MATCH(WORKDAY(A101+1,-250,'Hungarian non-working days'!$A$2:$A$1001),A:A,0))),0),IFERROR(AVERAGEIF(INDIRECT("F"&amp;MATCH(A101,A:A,0)&amp;":F"&amp;MATCH(WORKDAY(A101+1,-10,'Hungarian non-working days'!$A$2:$A$1001),A:A,0)),"&gt;0",INDIRECT("F"&amp;MATCH(A101,A:A,0)&amp;":F"&amp;MATCH(WORKDAY(A101+1,-10,'Hungarian non-working days'!$A$2:$A$1001),A:A,0))),0)),"-")</f>
        <v>-</v>
      </c>
      <c r="H101" s="27" t="str">
        <f>IF(A101&lt;WORKDAY('Control panel'!$D$10,2,'Hungarian non-working days'!A97:A10095),"",IF(I101="Y",IFERROR(E101/G101,0),"-"))</f>
        <v>-</v>
      </c>
      <c r="I101" s="26" t="str">
        <f>IF(WORKDAY(A101,1,'Hungarian non-working days'!$A$2:$A$1001)=A101+1,"Y","N")</f>
        <v>N</v>
      </c>
      <c r="K101" s="39">
        <v>95</v>
      </c>
      <c r="L101" s="40">
        <f>(1-'Control panel'!$D$2)*POWER('Control panel'!$D$2,K101-1)/(1-POWER('Control panel'!$D$2,365))</f>
        <v>0.0038710082293222764</v>
      </c>
      <c r="T101" s="1">
        <v>45181</v>
      </c>
      <c r="U101" s="53">
        <v>-0.0043166248115596986</v>
      </c>
      <c r="X101" s="1">
        <v>45181</v>
      </c>
      <c r="Y101" s="53">
        <v>0.003486202117922989</v>
      </c>
      <c r="Z101" s="54">
        <f t="shared" si="1"/>
        <v>-0.0078028269294826876</v>
      </c>
    </row>
    <row r="102" spans="1:26" ht="15">
      <c r="A102" s="1">
        <f>'Control panel'!A111</f>
        <v>45226</v>
      </c>
      <c r="B102" s="4">
        <f>'Control panel'!B111-'Control panel'!C111</f>
        <v>0</v>
      </c>
      <c r="C102" s="28">
        <f>IF(B102&lt;0,-'Control panel'!E111*(B102/1000)*IF('Control panel'!$D$8="Yes",1.27,1),-'Control panel'!D111*(B102/1000)*IF('Control panel'!$D$8="Yes",1.27,1))</f>
        <v>0</v>
      </c>
      <c r="D102" s="3">
        <f>'Control panel'!E111*('Control panel'!C111/1000)</f>
        <v>0</v>
      </c>
      <c r="E102" s="3" t="str">
        <f ca="1">IF(I102="Y",+SUM(INDIRECT("C"&amp;MATCH(A102,A:A,0)&amp;":C"&amp;MATCH(WORKDAY(A102+1,-2,'Hungarian non-working days'!$A$2:$A$1001),A:A,0))),"-")</f>
        <v>-</v>
      </c>
      <c r="F102" s="3" t="str">
        <f ca="1">IF(I102="Y",SUM(INDIRECT("D"&amp;MATCH(A102,A:A,0)&amp;":D"&amp;MATCH(WORKDAY(A102+1,-2,'Hungarian non-working days'!$A$2:$A$1001),A:A,0))),"-")</f>
        <v>-</v>
      </c>
      <c r="G102" s="3" t="str">
        <f ca="1">IF(I102="Y",MAX(IFERROR(AVERAGEIF(INDIRECT("F"&amp;MATCH(A102,A:A,0)&amp;":F"&amp;MATCH(WORKDAY(A102+1,-250,'Hungarian non-working days'!$A$2:$A$1001),A:A,0)),"&gt;0",INDIRECT("F"&amp;MATCH(A102,A:A,0)&amp;":F"&amp;MATCH(WORKDAY(A102+1,-250,'Hungarian non-working days'!$A$2:$A$1001),A:A,0))),0),IFERROR(AVERAGEIF(INDIRECT("F"&amp;MATCH(A102,A:A,0)&amp;":F"&amp;MATCH(WORKDAY(A102+1,-10,'Hungarian non-working days'!$A$2:$A$1001),A:A,0)),"&gt;0",INDIRECT("F"&amp;MATCH(A102,A:A,0)&amp;":F"&amp;MATCH(WORKDAY(A102+1,-10,'Hungarian non-working days'!$A$2:$A$1001),A:A,0))),0)),"-")</f>
        <v>-</v>
      </c>
      <c r="H102" s="27" t="str">
        <f>IF(A102&lt;WORKDAY('Control panel'!$D$10,2,'Hungarian non-working days'!A98:A10096),"",IF(I102="Y",IFERROR(E102/G102,0),"-"))</f>
        <v>-</v>
      </c>
      <c r="I102" s="26" t="str">
        <f>IF(WORKDAY(A102,1,'Hungarian non-working days'!$A$2:$A$1001)=A102+1,"Y","N")</f>
        <v>N</v>
      </c>
      <c r="K102" s="39">
        <v>96</v>
      </c>
      <c r="L102" s="40">
        <f>(1-'Control panel'!$D$2)*POWER('Control panel'!$D$2,K102-1)/(1-POWER('Control panel'!$D$2,365))</f>
        <v>0.0038226206264557485</v>
      </c>
      <c r="T102" s="1">
        <v>45180</v>
      </c>
      <c r="U102" s="53">
        <v>0.0034862021179229894</v>
      </c>
      <c r="X102" s="1">
        <v>45180</v>
      </c>
      <c r="Y102" s="53">
        <v>-0.002218293029555386</v>
      </c>
      <c r="Z102" s="54">
        <f t="shared" si="1"/>
        <v>0.0057044951474783754</v>
      </c>
    </row>
    <row r="103" spans="1:26" ht="15">
      <c r="A103" s="1">
        <f>'Control panel'!A112</f>
        <v>45225</v>
      </c>
      <c r="B103" s="4">
        <f>'Control panel'!B112-'Control panel'!C112</f>
        <v>0</v>
      </c>
      <c r="C103" s="28">
        <f>IF(B103&lt;0,-'Control panel'!E112*(B103/1000)*IF('Control panel'!$D$8="Yes",1.27,1),-'Control panel'!D112*(B103/1000)*IF('Control panel'!$D$8="Yes",1.27,1))</f>
        <v>0</v>
      </c>
      <c r="D103" s="3">
        <f>'Control panel'!E112*('Control panel'!C112/1000)</f>
        <v>0</v>
      </c>
      <c r="E103" s="3">
        <f ca="1">IF(I103="Y",+SUM(INDIRECT("C"&amp;MATCH(A103,A:A,0)&amp;":C"&amp;MATCH(WORKDAY(A103+1,-2,'Hungarian non-working days'!$A$2:$A$1001),A:A,0))),"-")</f>
        <v>0</v>
      </c>
      <c r="F103" s="3">
        <f ca="1">IF(I103="Y",SUM(INDIRECT("D"&amp;MATCH(A103,A:A,0)&amp;":D"&amp;MATCH(WORKDAY(A103+1,-2,'Hungarian non-working days'!$A$2:$A$1001),A:A,0))),"-")</f>
        <v>0</v>
      </c>
      <c r="G103" s="3">
        <f ca="1">IF(I103="Y",MAX(IFERROR(AVERAGEIF(INDIRECT("F"&amp;MATCH(A103,A:A,0)&amp;":F"&amp;MATCH(WORKDAY(A103+1,-250,'Hungarian non-working days'!$A$2:$A$1001),A:A,0)),"&gt;0",INDIRECT("F"&amp;MATCH(A103,A:A,0)&amp;":F"&amp;MATCH(WORKDAY(A103+1,-250,'Hungarian non-working days'!$A$2:$A$1001),A:A,0))),0),IFERROR(AVERAGEIF(INDIRECT("F"&amp;MATCH(A103,A:A,0)&amp;":F"&amp;MATCH(WORKDAY(A103+1,-10,'Hungarian non-working days'!$A$2:$A$1001),A:A,0)),"&gt;0",INDIRECT("F"&amp;MATCH(A103,A:A,0)&amp;":F"&amp;MATCH(WORKDAY(A103+1,-10,'Hungarian non-working days'!$A$2:$A$1001),A:A,0))),0)),"-")</f>
        <v>0</v>
      </c>
      <c r="H103" s="27">
        <f>IF(A103&lt;WORKDAY('Control panel'!$D$10,2,'Hungarian non-working days'!A99:A10097),"",IF(I103="Y",IFERROR(E103/G103,0),"-"))</f>
        <v>0</v>
      </c>
      <c r="I103" s="26" t="str">
        <f>IF(WORKDAY(A103,1,'Hungarian non-working days'!$A$2:$A$1001)=A103+1,"Y","N")</f>
        <v>Y</v>
      </c>
      <c r="K103" s="39">
        <v>97</v>
      </c>
      <c r="L103" s="40">
        <f>(1-'Control panel'!$D$2)*POWER('Control panel'!$D$2,K103-1)/(1-POWER('Control panel'!$D$2,365))</f>
        <v>0.0037748378686250513</v>
      </c>
      <c r="T103" s="1">
        <v>45177</v>
      </c>
      <c r="U103" s="53">
        <v>-0.0022182930295553869</v>
      </c>
      <c r="X103" s="1">
        <v>45179</v>
      </c>
      <c r="Y103" s="53">
        <v>-0.0080424380972630265</v>
      </c>
      <c r="Z103" s="54">
        <f t="shared" si="1"/>
        <v>0.0058241450677076392</v>
      </c>
    </row>
    <row r="104" spans="1:26" ht="15">
      <c r="A104" s="1">
        <f>'Control panel'!A113</f>
        <v>45224</v>
      </c>
      <c r="B104" s="4">
        <f>'Control panel'!B113-'Control panel'!C113</f>
        <v>0</v>
      </c>
      <c r="C104" s="28">
        <f>IF(B104&lt;0,-'Control panel'!E113*(B104/1000)*IF('Control panel'!$D$8="Yes",1.27,1),-'Control panel'!D113*(B104/1000)*IF('Control panel'!$D$8="Yes",1.27,1))</f>
        <v>0</v>
      </c>
      <c r="D104" s="3">
        <f>'Control panel'!E113*('Control panel'!C113/1000)</f>
        <v>0</v>
      </c>
      <c r="E104" s="3">
        <f ca="1">IF(I104="Y",+SUM(INDIRECT("C"&amp;MATCH(A104,A:A,0)&amp;":C"&amp;MATCH(WORKDAY(A104+1,-2,'Hungarian non-working days'!$A$2:$A$1001),A:A,0))),"-")</f>
        <v>0</v>
      </c>
      <c r="F104" s="3">
        <f ca="1">IF(I104="Y",SUM(INDIRECT("D"&amp;MATCH(A104,A:A,0)&amp;":D"&amp;MATCH(WORKDAY(A104+1,-2,'Hungarian non-working days'!$A$2:$A$1001),A:A,0))),"-")</f>
        <v>0</v>
      </c>
      <c r="G104" s="3">
        <f ca="1">IF(I104="Y",MAX(IFERROR(AVERAGEIF(INDIRECT("F"&amp;MATCH(A104,A:A,0)&amp;":F"&amp;MATCH(WORKDAY(A104+1,-250,'Hungarian non-working days'!$A$2:$A$1001),A:A,0)),"&gt;0",INDIRECT("F"&amp;MATCH(A104,A:A,0)&amp;":F"&amp;MATCH(WORKDAY(A104+1,-250,'Hungarian non-working days'!$A$2:$A$1001),A:A,0))),0),IFERROR(AVERAGEIF(INDIRECT("F"&amp;MATCH(A104,A:A,0)&amp;":F"&amp;MATCH(WORKDAY(A104+1,-10,'Hungarian non-working days'!$A$2:$A$1001),A:A,0)),"&gt;0",INDIRECT("F"&amp;MATCH(A104,A:A,0)&amp;":F"&amp;MATCH(WORKDAY(A104+1,-10,'Hungarian non-working days'!$A$2:$A$1001),A:A,0))),0)),"-")</f>
        <v>0</v>
      </c>
      <c r="H104" s="27">
        <f>IF(A104&lt;WORKDAY('Control panel'!$D$10,2,'Hungarian non-working days'!A100:A10098),"",IF(I104="Y",IFERROR(E104/G104,0),"-"))</f>
        <v>0</v>
      </c>
      <c r="I104" s="26" t="str">
        <f>IF(WORKDAY(A104,1,'Hungarian non-working days'!$A$2:$A$1001)=A104+1,"Y","N")</f>
        <v>Y</v>
      </c>
      <c r="K104" s="39">
        <v>98</v>
      </c>
      <c r="L104" s="40">
        <f>(1-'Control panel'!$D$2)*POWER('Control panel'!$D$2,K104-1)/(1-POWER('Control panel'!$D$2,365))</f>
        <v>0.0037276523952672383</v>
      </c>
      <c r="T104" s="1">
        <v>45176</v>
      </c>
      <c r="U104" s="53">
        <v>-0.0080424380972630282</v>
      </c>
      <c r="X104" s="1">
        <v>45176</v>
      </c>
      <c r="Y104" s="53">
        <v>-0.001340105669815695</v>
      </c>
      <c r="Z104" s="54">
        <f t="shared" si="1"/>
        <v>-0.0067023324274473328</v>
      </c>
    </row>
    <row r="105" spans="1:26" ht="15">
      <c r="A105" s="1">
        <f>'Control panel'!A114</f>
        <v>45223</v>
      </c>
      <c r="B105" s="4">
        <f>'Control panel'!B114-'Control panel'!C114</f>
        <v>0</v>
      </c>
      <c r="C105" s="28">
        <f>IF(B105&lt;0,-'Control panel'!E114*(B105/1000)*IF('Control panel'!$D$8="Yes",1.27,1),-'Control panel'!D114*(B105/1000)*IF('Control panel'!$D$8="Yes",1.27,1))</f>
        <v>0</v>
      </c>
      <c r="D105" s="3">
        <f>'Control panel'!E114*('Control panel'!C114/1000)</f>
        <v>0</v>
      </c>
      <c r="E105" s="3">
        <f ca="1">IF(I105="Y",+SUM(INDIRECT("C"&amp;MATCH(A105,A:A,0)&amp;":C"&amp;MATCH(WORKDAY(A105+1,-2,'Hungarian non-working days'!$A$2:$A$1001),A:A,0))),"-")</f>
        <v>0</v>
      </c>
      <c r="F105" s="3">
        <f ca="1">IF(I105="Y",SUM(INDIRECT("D"&amp;MATCH(A105,A:A,0)&amp;":D"&amp;MATCH(WORKDAY(A105+1,-2,'Hungarian non-working days'!$A$2:$A$1001),A:A,0))),"-")</f>
        <v>0</v>
      </c>
      <c r="G105" s="3">
        <f ca="1">IF(I105="Y",MAX(IFERROR(AVERAGEIF(INDIRECT("F"&amp;MATCH(A105,A:A,0)&amp;":F"&amp;MATCH(WORKDAY(A105+1,-250,'Hungarian non-working days'!$A$2:$A$1001),A:A,0)),"&gt;0",INDIRECT("F"&amp;MATCH(A105,A:A,0)&amp;":F"&amp;MATCH(WORKDAY(A105+1,-250,'Hungarian non-working days'!$A$2:$A$1001),A:A,0))),0),IFERROR(AVERAGEIF(INDIRECT("F"&amp;MATCH(A105,A:A,0)&amp;":F"&amp;MATCH(WORKDAY(A105+1,-10,'Hungarian non-working days'!$A$2:$A$1001),A:A,0)),"&gt;0",INDIRECT("F"&amp;MATCH(A105,A:A,0)&amp;":F"&amp;MATCH(WORKDAY(A105+1,-10,'Hungarian non-working days'!$A$2:$A$1001),A:A,0))),0)),"-")</f>
        <v>0</v>
      </c>
      <c r="H105" s="27">
        <f>IF(A105&lt;WORKDAY('Control panel'!$D$10,2,'Hungarian non-working days'!A101:A10099),"",IF(I105="Y",IFERROR(E105/G105,0),"-"))</f>
        <v>0</v>
      </c>
      <c r="I105" s="26" t="str">
        <f>IF(WORKDAY(A105,1,'Hungarian non-working days'!$A$2:$A$1001)=A105+1,"Y","N")</f>
        <v>Y</v>
      </c>
      <c r="K105" s="39">
        <v>99</v>
      </c>
      <c r="L105" s="40">
        <f>(1-'Control panel'!$D$2)*POWER('Control panel'!$D$2,K105-1)/(1-POWER('Control panel'!$D$2,365))</f>
        <v>0.0036810567403263977</v>
      </c>
      <c r="T105" s="1">
        <v>45175</v>
      </c>
      <c r="U105" s="53">
        <v>-0.0013401056698156952</v>
      </c>
      <c r="X105" s="1">
        <v>45175</v>
      </c>
      <c r="Y105" s="53">
        <v>-0.0037334419464313071</v>
      </c>
      <c r="Z105" s="54">
        <f t="shared" si="1"/>
        <v>0.0023933362766156117</v>
      </c>
    </row>
    <row r="106" spans="1:26" ht="15">
      <c r="A106" s="1">
        <f>'Control panel'!A115</f>
        <v>45222</v>
      </c>
      <c r="B106" s="4">
        <f>'Control panel'!B115-'Control panel'!C115</f>
        <v>0</v>
      </c>
      <c r="C106" s="28">
        <f>IF(B106&lt;0,-'Control panel'!E115*(B106/1000)*IF('Control panel'!$D$8="Yes",1.27,1),-'Control panel'!D115*(B106/1000)*IF('Control panel'!$D$8="Yes",1.27,1))</f>
        <v>0</v>
      </c>
      <c r="D106" s="3">
        <f>'Control panel'!E115*('Control panel'!C115/1000)</f>
        <v>0</v>
      </c>
      <c r="E106" s="3">
        <f ca="1">IF(I106="Y",+SUM(INDIRECT("C"&amp;MATCH(A106,A:A,0)&amp;":C"&amp;MATCH(WORKDAY(A106+1,-2,'Hungarian non-working days'!$A$2:$A$1001),A:A,0))),"-")</f>
        <v>0</v>
      </c>
      <c r="F106" s="3">
        <f ca="1">IF(I106="Y",SUM(INDIRECT("D"&amp;MATCH(A106,A:A,0)&amp;":D"&amp;MATCH(WORKDAY(A106+1,-2,'Hungarian non-working days'!$A$2:$A$1001),A:A,0))),"-")</f>
        <v>0</v>
      </c>
      <c r="G106" s="3">
        <f ca="1">IF(I106="Y",MAX(IFERROR(AVERAGEIF(INDIRECT("F"&amp;MATCH(A106,A:A,0)&amp;":F"&amp;MATCH(WORKDAY(A106+1,-250,'Hungarian non-working days'!$A$2:$A$1001),A:A,0)),"&gt;0",INDIRECT("F"&amp;MATCH(A106,A:A,0)&amp;":F"&amp;MATCH(WORKDAY(A106+1,-250,'Hungarian non-working days'!$A$2:$A$1001),A:A,0))),0),IFERROR(AVERAGEIF(INDIRECT("F"&amp;MATCH(A106,A:A,0)&amp;":F"&amp;MATCH(WORKDAY(A106+1,-10,'Hungarian non-working days'!$A$2:$A$1001),A:A,0)),"&gt;0",INDIRECT("F"&amp;MATCH(A106,A:A,0)&amp;":F"&amp;MATCH(WORKDAY(A106+1,-10,'Hungarian non-working days'!$A$2:$A$1001),A:A,0))),0)),"-")</f>
        <v>0</v>
      </c>
      <c r="H106" s="27">
        <f>IF(A106&lt;WORKDAY('Control panel'!$D$10,2,'Hungarian non-working days'!A102:A10100),"",IF(I106="Y",IFERROR(E106/G106,0),"-"))</f>
        <v>0</v>
      </c>
      <c r="I106" s="26" t="str">
        <f>IF(WORKDAY(A106,1,'Hungarian non-working days'!$A$2:$A$1001)=A106+1,"Y","N")</f>
        <v>Y</v>
      </c>
      <c r="K106" s="39">
        <v>100</v>
      </c>
      <c r="L106" s="40">
        <f>(1-'Control panel'!$D$2)*POWER('Control panel'!$D$2,K106-1)/(1-POWER('Control panel'!$D$2,365))</f>
        <v>0.0036350435310723182</v>
      </c>
      <c r="T106" s="1">
        <v>45174</v>
      </c>
      <c r="U106" s="53">
        <v>-0.0037334419464313067</v>
      </c>
      <c r="X106" s="1">
        <v>45174</v>
      </c>
      <c r="Y106" s="53">
        <v>-0.0026001497835787899</v>
      </c>
      <c r="Z106" s="54">
        <f t="shared" si="1"/>
        <v>-0.0011332921628525168</v>
      </c>
    </row>
    <row r="107" spans="1:26" ht="15">
      <c r="A107" s="1">
        <f>'Control panel'!A116</f>
        <v>45221</v>
      </c>
      <c r="B107" s="4">
        <f>'Control panel'!B116-'Control panel'!C116</f>
        <v>0</v>
      </c>
      <c r="C107" s="28">
        <f>IF(B107&lt;0,-'Control panel'!E116*(B107/1000)*IF('Control panel'!$D$8="Yes",1.27,1),-'Control panel'!D116*(B107/1000)*IF('Control panel'!$D$8="Yes",1.27,1))</f>
        <v>0</v>
      </c>
      <c r="D107" s="3">
        <f>'Control panel'!E116*('Control panel'!C116/1000)</f>
        <v>0</v>
      </c>
      <c r="E107" s="3" t="str">
        <f ca="1">IF(I107="Y",+SUM(INDIRECT("C"&amp;MATCH(A107,A:A,0)&amp;":C"&amp;MATCH(WORKDAY(A107+1,-2,'Hungarian non-working days'!$A$2:$A$1001),A:A,0))),"-")</f>
        <v>-</v>
      </c>
      <c r="F107" s="3" t="str">
        <f ca="1">IF(I107="Y",SUM(INDIRECT("D"&amp;MATCH(A107,A:A,0)&amp;":D"&amp;MATCH(WORKDAY(A107+1,-2,'Hungarian non-working days'!$A$2:$A$1001),A:A,0))),"-")</f>
        <v>-</v>
      </c>
      <c r="G107" s="3" t="str">
        <f ca="1">IF(I107="Y",MAX(IFERROR(AVERAGEIF(INDIRECT("F"&amp;MATCH(A107,A:A,0)&amp;":F"&amp;MATCH(WORKDAY(A107+1,-250,'Hungarian non-working days'!$A$2:$A$1001),A:A,0)),"&gt;0",INDIRECT("F"&amp;MATCH(A107,A:A,0)&amp;":F"&amp;MATCH(WORKDAY(A107+1,-250,'Hungarian non-working days'!$A$2:$A$1001),A:A,0))),0),IFERROR(AVERAGEIF(INDIRECT("F"&amp;MATCH(A107,A:A,0)&amp;":F"&amp;MATCH(WORKDAY(A107+1,-10,'Hungarian non-working days'!$A$2:$A$1001),A:A,0)),"&gt;0",INDIRECT("F"&amp;MATCH(A107,A:A,0)&amp;":F"&amp;MATCH(WORKDAY(A107+1,-10,'Hungarian non-working days'!$A$2:$A$1001),A:A,0))),0)),"-")</f>
        <v>-</v>
      </c>
      <c r="H107" s="27" t="str">
        <f>IF(A107&lt;WORKDAY('Control panel'!$D$10,2,'Hungarian non-working days'!A103:A10101),"",IF(I107="Y",IFERROR(E107/G107,0),"-"))</f>
        <v>-</v>
      </c>
      <c r="I107" s="26" t="str">
        <f>IF(WORKDAY(A107,1,'Hungarian non-working days'!$A$2:$A$1001)=A107+1,"Y","N")</f>
        <v>N</v>
      </c>
      <c r="K107" s="39">
        <v>101</v>
      </c>
      <c r="L107" s="40">
        <f>(1-'Control panel'!$D$2)*POWER('Control panel'!$D$2,K107-1)/(1-POWER('Control panel'!$D$2,365))</f>
        <v>0.0035896054869339138</v>
      </c>
      <c r="T107" s="1">
        <v>45173</v>
      </c>
      <c r="U107" s="53">
        <v>-0.0026001497835787912</v>
      </c>
      <c r="X107" s="1">
        <v>45173</v>
      </c>
      <c r="Y107" s="53">
        <v>-0.0058306298162422816</v>
      </c>
      <c r="Z107" s="54">
        <f t="shared" si="1"/>
        <v>0.0032304800326634904</v>
      </c>
    </row>
    <row r="108" spans="1:26" ht="15">
      <c r="A108" s="1">
        <f>'Control panel'!A117</f>
        <v>45220</v>
      </c>
      <c r="B108" s="4">
        <f>'Control panel'!B117-'Control panel'!C117</f>
        <v>0</v>
      </c>
      <c r="C108" s="28">
        <f>IF(B108&lt;0,-'Control panel'!E117*(B108/1000)*IF('Control panel'!$D$8="Yes",1.27,1),-'Control panel'!D117*(B108/1000)*IF('Control panel'!$D$8="Yes",1.27,1))</f>
        <v>0</v>
      </c>
      <c r="D108" s="3">
        <f>'Control panel'!E117*('Control panel'!C117/1000)</f>
        <v>0</v>
      </c>
      <c r="E108" s="3" t="str">
        <f ca="1">IF(I108="Y",+SUM(INDIRECT("C"&amp;MATCH(A108,A:A,0)&amp;":C"&amp;MATCH(WORKDAY(A108+1,-2,'Hungarian non-working days'!$A$2:$A$1001),A:A,0))),"-")</f>
        <v>-</v>
      </c>
      <c r="F108" s="3" t="str">
        <f ca="1">IF(I108="Y",SUM(INDIRECT("D"&amp;MATCH(A108,A:A,0)&amp;":D"&amp;MATCH(WORKDAY(A108+1,-2,'Hungarian non-working days'!$A$2:$A$1001),A:A,0))),"-")</f>
        <v>-</v>
      </c>
      <c r="G108" s="3" t="str">
        <f ca="1">IF(I108="Y",MAX(IFERROR(AVERAGEIF(INDIRECT("F"&amp;MATCH(A108,A:A,0)&amp;":F"&amp;MATCH(WORKDAY(A108+1,-250,'Hungarian non-working days'!$A$2:$A$1001),A:A,0)),"&gt;0",INDIRECT("F"&amp;MATCH(A108,A:A,0)&amp;":F"&amp;MATCH(WORKDAY(A108+1,-250,'Hungarian non-working days'!$A$2:$A$1001),A:A,0))),0),IFERROR(AVERAGEIF(INDIRECT("F"&amp;MATCH(A108,A:A,0)&amp;":F"&amp;MATCH(WORKDAY(A108+1,-10,'Hungarian non-working days'!$A$2:$A$1001),A:A,0)),"&gt;0",INDIRECT("F"&amp;MATCH(A108,A:A,0)&amp;":F"&amp;MATCH(WORKDAY(A108+1,-10,'Hungarian non-working days'!$A$2:$A$1001),A:A,0))),0)),"-")</f>
        <v>-</v>
      </c>
      <c r="H108" s="27" t="str">
        <f>IF(A108&lt;WORKDAY('Control panel'!$D$10,2,'Hungarian non-working days'!A104:A10102),"",IF(I108="Y",IFERROR(E108/G108,0),"-"))</f>
        <v>-</v>
      </c>
      <c r="I108" s="26" t="str">
        <f>IF(WORKDAY(A108,1,'Hungarian non-working days'!$A$2:$A$1001)=A108+1,"Y","N")</f>
        <v>N</v>
      </c>
      <c r="K108" s="39">
        <v>102</v>
      </c>
      <c r="L108" s="40">
        <f>(1-'Control panel'!$D$2)*POWER('Control panel'!$D$2,K108-1)/(1-POWER('Control panel'!$D$2,365))</f>
        <v>0.0035447354183472403</v>
      </c>
      <c r="T108" s="1">
        <v>45170</v>
      </c>
      <c r="U108" s="53">
        <v>-0.0058306298162422833</v>
      </c>
      <c r="X108" s="1">
        <v>45172</v>
      </c>
      <c r="Y108" s="53">
        <v>-0.013832936515623702</v>
      </c>
      <c r="Z108" s="54">
        <f t="shared" si="1"/>
        <v>0.0080023066993814181</v>
      </c>
    </row>
    <row r="109" spans="1:26" ht="15">
      <c r="A109" s="1">
        <f>'Control panel'!A118</f>
        <v>45219</v>
      </c>
      <c r="B109" s="4">
        <f>'Control panel'!B118-'Control panel'!C118</f>
        <v>0</v>
      </c>
      <c r="C109" s="28">
        <f>IF(B109&lt;0,-'Control panel'!E118*(B109/1000)*IF('Control panel'!$D$8="Yes",1.27,1),-'Control panel'!D118*(B109/1000)*IF('Control panel'!$D$8="Yes",1.27,1))</f>
        <v>0</v>
      </c>
      <c r="D109" s="3">
        <f>'Control panel'!E118*('Control panel'!C118/1000)</f>
        <v>0</v>
      </c>
      <c r="E109" s="3" t="str">
        <f ca="1">IF(I109="Y",+SUM(INDIRECT("C"&amp;MATCH(A109,A:A,0)&amp;":C"&amp;MATCH(WORKDAY(A109+1,-2,'Hungarian non-working days'!$A$2:$A$1001),A:A,0))),"-")</f>
        <v>-</v>
      </c>
      <c r="F109" s="3" t="str">
        <f ca="1">IF(I109="Y",SUM(INDIRECT("D"&amp;MATCH(A109,A:A,0)&amp;":D"&amp;MATCH(WORKDAY(A109+1,-2,'Hungarian non-working days'!$A$2:$A$1001),A:A,0))),"-")</f>
        <v>-</v>
      </c>
      <c r="G109" s="3" t="str">
        <f ca="1">IF(I109="Y",MAX(IFERROR(AVERAGEIF(INDIRECT("F"&amp;MATCH(A109,A:A,0)&amp;":F"&amp;MATCH(WORKDAY(A109+1,-250,'Hungarian non-working days'!$A$2:$A$1001),A:A,0)),"&gt;0",INDIRECT("F"&amp;MATCH(A109,A:A,0)&amp;":F"&amp;MATCH(WORKDAY(A109+1,-250,'Hungarian non-working days'!$A$2:$A$1001),A:A,0))),0),IFERROR(AVERAGEIF(INDIRECT("F"&amp;MATCH(A109,A:A,0)&amp;":F"&amp;MATCH(WORKDAY(A109+1,-10,'Hungarian non-working days'!$A$2:$A$1001),A:A,0)),"&gt;0",INDIRECT("F"&amp;MATCH(A109,A:A,0)&amp;":F"&amp;MATCH(WORKDAY(A109+1,-10,'Hungarian non-working days'!$A$2:$A$1001),A:A,0))),0)),"-")</f>
        <v>-</v>
      </c>
      <c r="H109" s="27" t="str">
        <f>IF(A109&lt;WORKDAY('Control panel'!$D$10,2,'Hungarian non-working days'!A105:A10103),"",IF(I109="Y",IFERROR(E109/G109,0),"-"))</f>
        <v>-</v>
      </c>
      <c r="I109" s="26" t="str">
        <f>IF(WORKDAY(A109,1,'Hungarian non-working days'!$A$2:$A$1001)=A109+1,"Y","N")</f>
        <v>N</v>
      </c>
      <c r="K109" s="39">
        <v>103</v>
      </c>
      <c r="L109" s="40">
        <f>(1-'Control panel'!$D$2)*POWER('Control panel'!$D$2,K109-1)/(1-POWER('Control panel'!$D$2,365))</f>
        <v>0.0035004262256178999</v>
      </c>
      <c r="T109" s="1">
        <v>45169</v>
      </c>
      <c r="U109" s="53">
        <v>-0.013832936515623706</v>
      </c>
      <c r="X109" s="1">
        <v>45169</v>
      </c>
      <c r="Y109" s="53">
        <v>-0.02252117365437609</v>
      </c>
      <c r="Z109" s="54">
        <f t="shared" si="1"/>
        <v>0.0086882371387523843</v>
      </c>
    </row>
    <row r="110" spans="1:26" ht="15">
      <c r="A110" s="1">
        <f>'Control panel'!A119</f>
        <v>45218</v>
      </c>
      <c r="B110" s="4">
        <f>'Control panel'!B119-'Control panel'!C119</f>
        <v>0</v>
      </c>
      <c r="C110" s="28">
        <f>IF(B110&lt;0,-'Control panel'!E119*(B110/1000)*IF('Control panel'!$D$8="Yes",1.27,1),-'Control panel'!D119*(B110/1000)*IF('Control panel'!$D$8="Yes",1.27,1))</f>
        <v>0</v>
      </c>
      <c r="D110" s="3">
        <f>'Control panel'!E119*('Control panel'!C119/1000)</f>
        <v>0</v>
      </c>
      <c r="E110" s="3">
        <f ca="1">IF(I110="Y",+SUM(INDIRECT("C"&amp;MATCH(A110,A:A,0)&amp;":C"&amp;MATCH(WORKDAY(A110+1,-2,'Hungarian non-working days'!$A$2:$A$1001),A:A,0))),"-")</f>
        <v>0</v>
      </c>
      <c r="F110" s="3">
        <f ca="1">IF(I110="Y",SUM(INDIRECT("D"&amp;MATCH(A110,A:A,0)&amp;":D"&amp;MATCH(WORKDAY(A110+1,-2,'Hungarian non-working days'!$A$2:$A$1001),A:A,0))),"-")</f>
        <v>0</v>
      </c>
      <c r="G110" s="3">
        <f ca="1">IF(I110="Y",MAX(IFERROR(AVERAGEIF(INDIRECT("F"&amp;MATCH(A110,A:A,0)&amp;":F"&amp;MATCH(WORKDAY(A110+1,-250,'Hungarian non-working days'!$A$2:$A$1001),A:A,0)),"&gt;0",INDIRECT("F"&amp;MATCH(A110,A:A,0)&amp;":F"&amp;MATCH(WORKDAY(A110+1,-250,'Hungarian non-working days'!$A$2:$A$1001),A:A,0))),0),IFERROR(AVERAGEIF(INDIRECT("F"&amp;MATCH(A110,A:A,0)&amp;":F"&amp;MATCH(WORKDAY(A110+1,-10,'Hungarian non-working days'!$A$2:$A$1001),A:A,0)),"&gt;0",INDIRECT("F"&amp;MATCH(A110,A:A,0)&amp;":F"&amp;MATCH(WORKDAY(A110+1,-10,'Hungarian non-working days'!$A$2:$A$1001),A:A,0))),0)),"-")</f>
        <v>0</v>
      </c>
      <c r="H110" s="27">
        <f>IF(A110&lt;WORKDAY('Control panel'!$D$10,2,'Hungarian non-working days'!A106:A10104),"",IF(I110="Y",IFERROR(E110/G110,0),"-"))</f>
        <v>0</v>
      </c>
      <c r="I110" s="26" t="str">
        <f>IF(WORKDAY(A110,1,'Hungarian non-working days'!$A$2:$A$1001)=A110+1,"Y","N")</f>
        <v>Y</v>
      </c>
      <c r="K110" s="39">
        <v>104</v>
      </c>
      <c r="L110" s="40">
        <f>(1-'Control panel'!$D$2)*POWER('Control panel'!$D$2,K110-1)/(1-POWER('Control panel'!$D$2,365))</f>
        <v>0.0034566708977976763</v>
      </c>
      <c r="T110" s="1">
        <v>45168</v>
      </c>
      <c r="U110" s="53">
        <v>-0.022521173654376093</v>
      </c>
      <c r="X110" s="1">
        <v>45168</v>
      </c>
      <c r="Y110" s="53">
        <v>-0.010725269696679637</v>
      </c>
      <c r="Z110" s="54">
        <f t="shared" si="1"/>
        <v>-0.011795903957696457</v>
      </c>
    </row>
    <row r="111" spans="1:26" ht="15">
      <c r="A111" s="1">
        <f>'Control panel'!A120</f>
        <v>45217</v>
      </c>
      <c r="B111" s="4">
        <f>'Control panel'!B120-'Control panel'!C120</f>
        <v>0</v>
      </c>
      <c r="C111" s="28">
        <f>IF(B111&lt;0,-'Control panel'!E120*(B111/1000)*IF('Control panel'!$D$8="Yes",1.27,1),-'Control panel'!D120*(B111/1000)*IF('Control panel'!$D$8="Yes",1.27,1))</f>
        <v>0</v>
      </c>
      <c r="D111" s="3">
        <f>'Control panel'!E120*('Control panel'!C120/1000)</f>
        <v>0</v>
      </c>
      <c r="E111" s="3">
        <f ca="1">IF(I111="Y",+SUM(INDIRECT("C"&amp;MATCH(A111,A:A,0)&amp;":C"&amp;MATCH(WORKDAY(A111+1,-2,'Hungarian non-working days'!$A$2:$A$1001),A:A,0))),"-")</f>
        <v>0</v>
      </c>
      <c r="F111" s="3">
        <f ca="1">IF(I111="Y",SUM(INDIRECT("D"&amp;MATCH(A111,A:A,0)&amp;":D"&amp;MATCH(WORKDAY(A111+1,-2,'Hungarian non-working days'!$A$2:$A$1001),A:A,0))),"-")</f>
        <v>0</v>
      </c>
      <c r="G111" s="3">
        <f ca="1">IF(I111="Y",MAX(IFERROR(AVERAGEIF(INDIRECT("F"&amp;MATCH(A111,A:A,0)&amp;":F"&amp;MATCH(WORKDAY(A111+1,-250,'Hungarian non-working days'!$A$2:$A$1001),A:A,0)),"&gt;0",INDIRECT("F"&amp;MATCH(A111,A:A,0)&amp;":F"&amp;MATCH(WORKDAY(A111+1,-250,'Hungarian non-working days'!$A$2:$A$1001),A:A,0))),0),IFERROR(AVERAGEIF(INDIRECT("F"&amp;MATCH(A111,A:A,0)&amp;":F"&amp;MATCH(WORKDAY(A111+1,-10,'Hungarian non-working days'!$A$2:$A$1001),A:A,0)),"&gt;0",INDIRECT("F"&amp;MATCH(A111,A:A,0)&amp;":F"&amp;MATCH(WORKDAY(A111+1,-10,'Hungarian non-working days'!$A$2:$A$1001),A:A,0))),0)),"-")</f>
        <v>0</v>
      </c>
      <c r="H111" s="27">
        <f>IF(A111&lt;WORKDAY('Control panel'!$D$10,2,'Hungarian non-working days'!A107:A10105),"",IF(I111="Y",IFERROR(E111/G111,0),"-"))</f>
        <v>0</v>
      </c>
      <c r="I111" s="26" t="str">
        <f>IF(WORKDAY(A111,1,'Hungarian non-working days'!$A$2:$A$1001)=A111+1,"Y","N")</f>
        <v>Y</v>
      </c>
      <c r="K111" s="39">
        <v>105</v>
      </c>
      <c r="L111" s="40">
        <f>(1-'Control panel'!$D$2)*POWER('Control panel'!$D$2,K111-1)/(1-POWER('Control panel'!$D$2,365))</f>
        <v>0.0034134625115752053</v>
      </c>
      <c r="T111" s="1">
        <v>45167</v>
      </c>
      <c r="U111" s="53">
        <v>-0.010725269696679637</v>
      </c>
      <c r="X111" s="1">
        <v>45167</v>
      </c>
      <c r="Y111" s="53">
        <v>0.01094871704264825</v>
      </c>
      <c r="Z111" s="54">
        <f t="shared" si="1"/>
        <v>-0.021673986739327886</v>
      </c>
    </row>
    <row r="112" spans="1:26" ht="15">
      <c r="A112" s="1">
        <f>'Control panel'!A121</f>
        <v>45216</v>
      </c>
      <c r="B112" s="4">
        <f>'Control panel'!B121-'Control panel'!C121</f>
        <v>0</v>
      </c>
      <c r="C112" s="28">
        <f>IF(B112&lt;0,-'Control panel'!E121*(B112/1000)*IF('Control panel'!$D$8="Yes",1.27,1),-'Control panel'!D121*(B112/1000)*IF('Control panel'!$D$8="Yes",1.27,1))</f>
        <v>0</v>
      </c>
      <c r="D112" s="3">
        <f>'Control panel'!E121*('Control panel'!C121/1000)</f>
        <v>0</v>
      </c>
      <c r="E112" s="3">
        <f ca="1">IF(I112="Y",+SUM(INDIRECT("C"&amp;MATCH(A112,A:A,0)&amp;":C"&amp;MATCH(WORKDAY(A112+1,-2,'Hungarian non-working days'!$A$2:$A$1001),A:A,0))),"-")</f>
        <v>0</v>
      </c>
      <c r="F112" s="3">
        <f ca="1">IF(I112="Y",SUM(INDIRECT("D"&amp;MATCH(A112,A:A,0)&amp;":D"&amp;MATCH(WORKDAY(A112+1,-2,'Hungarian non-working days'!$A$2:$A$1001),A:A,0))),"-")</f>
        <v>0</v>
      </c>
      <c r="G112" s="3">
        <f ca="1">IF(I112="Y",MAX(IFERROR(AVERAGEIF(INDIRECT("F"&amp;MATCH(A112,A:A,0)&amp;":F"&amp;MATCH(WORKDAY(A112+1,-250,'Hungarian non-working days'!$A$2:$A$1001),A:A,0)),"&gt;0",INDIRECT("F"&amp;MATCH(A112,A:A,0)&amp;":F"&amp;MATCH(WORKDAY(A112+1,-250,'Hungarian non-working days'!$A$2:$A$1001),A:A,0))),0),IFERROR(AVERAGEIF(INDIRECT("F"&amp;MATCH(A112,A:A,0)&amp;":F"&amp;MATCH(WORKDAY(A112+1,-10,'Hungarian non-working days'!$A$2:$A$1001),A:A,0)),"&gt;0",INDIRECT("F"&amp;MATCH(A112,A:A,0)&amp;":F"&amp;MATCH(WORKDAY(A112+1,-10,'Hungarian non-working days'!$A$2:$A$1001),A:A,0))),0)),"-")</f>
        <v>0</v>
      </c>
      <c r="H112" s="27">
        <f>IF(A112&lt;WORKDAY('Control panel'!$D$10,2,'Hungarian non-working days'!A108:A10106),"",IF(I112="Y",IFERROR(E112/G112,0),"-"))</f>
        <v>0</v>
      </c>
      <c r="I112" s="26" t="str">
        <f>IF(WORKDAY(A112,1,'Hungarian non-working days'!$A$2:$A$1001)=A112+1,"Y","N")</f>
        <v>Y</v>
      </c>
      <c r="K112" s="39">
        <v>106</v>
      </c>
      <c r="L112" s="40">
        <f>(1-'Control panel'!$D$2)*POWER('Control panel'!$D$2,K112-1)/(1-POWER('Control panel'!$D$2,365))</f>
        <v>0.0033707942301805151</v>
      </c>
      <c r="T112" s="1">
        <v>45166</v>
      </c>
      <c r="U112" s="53">
        <v>0.010948717042648248</v>
      </c>
      <c r="X112" s="1">
        <v>45166</v>
      </c>
      <c r="Y112" s="53">
        <v>0.0091008320345880023</v>
      </c>
      <c r="Z112" s="54">
        <f t="shared" si="1"/>
        <v>0.0018478850080602457</v>
      </c>
    </row>
    <row r="113" spans="1:26" ht="15">
      <c r="A113" s="1">
        <f>'Control panel'!A122</f>
        <v>45215</v>
      </c>
      <c r="B113" s="4">
        <f>'Control panel'!B122-'Control panel'!C122</f>
        <v>0</v>
      </c>
      <c r="C113" s="28">
        <f>IF(B113&lt;0,-'Control panel'!E122*(B113/1000)*IF('Control panel'!$D$8="Yes",1.27,1),-'Control panel'!D122*(B113/1000)*IF('Control panel'!$D$8="Yes",1.27,1))</f>
        <v>0</v>
      </c>
      <c r="D113" s="3">
        <f>'Control panel'!E122*('Control panel'!C122/1000)</f>
        <v>0</v>
      </c>
      <c r="E113" s="3">
        <f ca="1">IF(I113="Y",+SUM(INDIRECT("C"&amp;MATCH(A113,A:A,0)&amp;":C"&amp;MATCH(WORKDAY(A113+1,-2,'Hungarian non-working days'!$A$2:$A$1001),A:A,0))),"-")</f>
        <v>0</v>
      </c>
      <c r="F113" s="3">
        <f ca="1">IF(I113="Y",SUM(INDIRECT("D"&amp;MATCH(A113,A:A,0)&amp;":D"&amp;MATCH(WORKDAY(A113+1,-2,'Hungarian non-working days'!$A$2:$A$1001),A:A,0))),"-")</f>
        <v>0</v>
      </c>
      <c r="G113" s="3">
        <f ca="1">IF(I113="Y",MAX(IFERROR(AVERAGEIF(INDIRECT("F"&amp;MATCH(A113,A:A,0)&amp;":F"&amp;MATCH(WORKDAY(A113+1,-250,'Hungarian non-working days'!$A$2:$A$1001),A:A,0)),"&gt;0",INDIRECT("F"&amp;MATCH(A113,A:A,0)&amp;":F"&amp;MATCH(WORKDAY(A113+1,-250,'Hungarian non-working days'!$A$2:$A$1001),A:A,0))),0),IFERROR(AVERAGEIF(INDIRECT("F"&amp;MATCH(A113,A:A,0)&amp;":F"&amp;MATCH(WORKDAY(A113+1,-10,'Hungarian non-working days'!$A$2:$A$1001),A:A,0)),"&gt;0",INDIRECT("F"&amp;MATCH(A113,A:A,0)&amp;":F"&amp;MATCH(WORKDAY(A113+1,-10,'Hungarian non-working days'!$A$2:$A$1001),A:A,0))),0)),"-")</f>
        <v>0</v>
      </c>
      <c r="H113" s="27">
        <f>IF(A113&lt;WORKDAY('Control panel'!$D$10,2,'Hungarian non-working days'!A109:A10107),"",IF(I113="Y",IFERROR(E113/G113,0),"-"))</f>
        <v>0</v>
      </c>
      <c r="I113" s="26" t="str">
        <f>IF(WORKDAY(A113,1,'Hungarian non-working days'!$A$2:$A$1001)=A113+1,"Y","N")</f>
        <v>Y</v>
      </c>
      <c r="K113" s="39">
        <v>107</v>
      </c>
      <c r="L113" s="40">
        <f>(1-'Control panel'!$D$2)*POWER('Control panel'!$D$2,K113-1)/(1-POWER('Control panel'!$D$2,365))</f>
        <v>0.0033286593023032591</v>
      </c>
      <c r="T113" s="1">
        <v>45163</v>
      </c>
      <c r="U113" s="53">
        <v>0.0091008320345880023</v>
      </c>
      <c r="X113" s="1">
        <v>45165</v>
      </c>
      <c r="Y113" s="53">
        <v>-0.02804202883774037</v>
      </c>
      <c r="Z113" s="54">
        <f t="shared" si="1"/>
        <v>0.037142860872328376</v>
      </c>
    </row>
    <row r="114" spans="1:26" ht="15">
      <c r="A114" s="1">
        <f>'Control panel'!A123</f>
        <v>45214</v>
      </c>
      <c r="B114" s="4">
        <f>'Control panel'!B123-'Control panel'!C123</f>
        <v>0</v>
      </c>
      <c r="C114" s="28">
        <f>IF(B114&lt;0,-'Control panel'!E123*(B114/1000)*IF('Control panel'!$D$8="Yes",1.27,1),-'Control panel'!D123*(B114/1000)*IF('Control panel'!$D$8="Yes",1.27,1))</f>
        <v>0</v>
      </c>
      <c r="D114" s="3">
        <f>'Control panel'!E123*('Control panel'!C123/1000)</f>
        <v>0</v>
      </c>
      <c r="E114" s="3">
        <f ca="1">IF(I114="Y",+SUM(INDIRECT("C"&amp;MATCH(A114,A:A,0)&amp;":C"&amp;MATCH(WORKDAY(A114+1,-2,'Hungarian non-working days'!$A$2:$A$1001),A:A,0))),"-")</f>
        <v>0</v>
      </c>
      <c r="F114" s="3">
        <f ca="1">IF(I114="Y",SUM(INDIRECT("D"&amp;MATCH(A114,A:A,0)&amp;":D"&amp;MATCH(WORKDAY(A114+1,-2,'Hungarian non-working days'!$A$2:$A$1001),A:A,0))),"-")</f>
        <v>0</v>
      </c>
      <c r="G114" s="3">
        <f ca="1">IF(I114="Y",MAX(IFERROR(AVERAGEIF(INDIRECT("F"&amp;MATCH(A114,A:A,0)&amp;":F"&amp;MATCH(WORKDAY(A114+1,-250,'Hungarian non-working days'!$A$2:$A$1001),A:A,0)),"&gt;0",INDIRECT("F"&amp;MATCH(A114,A:A,0)&amp;":F"&amp;MATCH(WORKDAY(A114+1,-250,'Hungarian non-working days'!$A$2:$A$1001),A:A,0))),0),IFERROR(AVERAGEIF(INDIRECT("F"&amp;MATCH(A114,A:A,0)&amp;":F"&amp;MATCH(WORKDAY(A114+1,-10,'Hungarian non-working days'!$A$2:$A$1001),A:A,0)),"&gt;0",INDIRECT("F"&amp;MATCH(A114,A:A,0)&amp;":F"&amp;MATCH(WORKDAY(A114+1,-10,'Hungarian non-working days'!$A$2:$A$1001),A:A,0))),0)),"-")</f>
        <v>0</v>
      </c>
      <c r="H114" s="27">
        <f>IF(A114&lt;WORKDAY('Control panel'!$D$10,2,'Hungarian non-working days'!A110:A10108),"",IF(I114="Y",IFERROR(E114/G114,0),"-"))</f>
        <v>0</v>
      </c>
      <c r="I114" s="26" t="str">
        <f>IF(WORKDAY(A114,1,'Hungarian non-working days'!$A$2:$A$1001)=A114+1,"Y","N")</f>
        <v>Y</v>
      </c>
      <c r="K114" s="39">
        <v>108</v>
      </c>
      <c r="L114" s="40">
        <f>(1-'Control panel'!$D$2)*POWER('Control panel'!$D$2,K114-1)/(1-POWER('Control panel'!$D$2,365))</f>
        <v>0.0032870510610244681</v>
      </c>
      <c r="T114" s="1">
        <v>45162</v>
      </c>
      <c r="U114" s="53">
        <v>-0.028042028837740374</v>
      </c>
      <c r="X114" s="1">
        <v>45162</v>
      </c>
      <c r="Y114" s="53">
        <v>-0.035616979200831372</v>
      </c>
      <c r="Z114" s="54">
        <f t="shared" si="1"/>
        <v>0.0075749503630909987</v>
      </c>
    </row>
    <row r="115" spans="1:26" ht="15">
      <c r="A115" s="1">
        <f>'Control panel'!A124</f>
        <v>45213</v>
      </c>
      <c r="B115" s="4">
        <f>'Control panel'!B124-'Control panel'!C124</f>
        <v>0</v>
      </c>
      <c r="C115" s="28">
        <f>IF(B115&lt;0,-'Control panel'!E124*(B115/1000)*IF('Control panel'!$D$8="Yes",1.27,1),-'Control panel'!D124*(B115/1000)*IF('Control panel'!$D$8="Yes",1.27,1))</f>
        <v>0</v>
      </c>
      <c r="D115" s="3">
        <f>'Control panel'!E124*('Control panel'!C124/1000)</f>
        <v>0</v>
      </c>
      <c r="E115" s="3" t="str">
        <f ca="1">IF(I115="Y",+SUM(INDIRECT("C"&amp;MATCH(A115,A:A,0)&amp;":C"&amp;MATCH(WORKDAY(A115+1,-2,'Hungarian non-working days'!$A$2:$A$1001),A:A,0))),"-")</f>
        <v>-</v>
      </c>
      <c r="F115" s="3" t="str">
        <f ca="1">IF(I115="Y",SUM(INDIRECT("D"&amp;MATCH(A115,A:A,0)&amp;":D"&amp;MATCH(WORKDAY(A115+1,-2,'Hungarian non-working days'!$A$2:$A$1001),A:A,0))),"-")</f>
        <v>-</v>
      </c>
      <c r="G115" s="3" t="str">
        <f ca="1">IF(I115="Y",MAX(IFERROR(AVERAGEIF(INDIRECT("F"&amp;MATCH(A115,A:A,0)&amp;":F"&amp;MATCH(WORKDAY(A115+1,-250,'Hungarian non-working days'!$A$2:$A$1001),A:A,0)),"&gt;0",INDIRECT("F"&amp;MATCH(A115,A:A,0)&amp;":F"&amp;MATCH(WORKDAY(A115+1,-250,'Hungarian non-working days'!$A$2:$A$1001),A:A,0))),0),IFERROR(AVERAGEIF(INDIRECT("F"&amp;MATCH(A115,A:A,0)&amp;":F"&amp;MATCH(WORKDAY(A115+1,-10,'Hungarian non-working days'!$A$2:$A$1001),A:A,0)),"&gt;0",INDIRECT("F"&amp;MATCH(A115,A:A,0)&amp;":F"&amp;MATCH(WORKDAY(A115+1,-10,'Hungarian non-working days'!$A$2:$A$1001),A:A,0))),0)),"-")</f>
        <v>-</v>
      </c>
      <c r="H115" s="27" t="str">
        <f>IF(A115&lt;WORKDAY('Control panel'!$D$10,2,'Hungarian non-working days'!A111:A10109),"",IF(I115="Y",IFERROR(E115/G115,0),"-"))</f>
        <v>-</v>
      </c>
      <c r="I115" s="26" t="str">
        <f>IF(WORKDAY(A115,1,'Hungarian non-working days'!$A$2:$A$1001)=A115+1,"Y","N")</f>
        <v>N</v>
      </c>
      <c r="K115" s="39">
        <v>109</v>
      </c>
      <c r="L115" s="40">
        <f>(1-'Control panel'!$D$2)*POWER('Control panel'!$D$2,K115-1)/(1-POWER('Control panel'!$D$2,365))</f>
        <v>0.0032459629227616629</v>
      </c>
      <c r="T115" s="1">
        <v>45161</v>
      </c>
      <c r="U115" s="53">
        <v>-0.035616979200831372</v>
      </c>
      <c r="X115" s="1">
        <v>45161</v>
      </c>
      <c r="Y115" s="53">
        <v>0.0053330887262500416</v>
      </c>
      <c r="Z115" s="54">
        <f t="shared" si="1"/>
        <v>-0.040950067927081411</v>
      </c>
    </row>
    <row r="116" spans="1:26" ht="15">
      <c r="A116" s="1">
        <f>'Control panel'!A125</f>
        <v>45212</v>
      </c>
      <c r="B116" s="4">
        <f>'Control panel'!B125-'Control panel'!C125</f>
        <v>0</v>
      </c>
      <c r="C116" s="28">
        <f>IF(B116&lt;0,-'Control panel'!E125*(B116/1000)*IF('Control panel'!$D$8="Yes",1.27,1),-'Control panel'!D125*(B116/1000)*IF('Control panel'!$D$8="Yes",1.27,1))</f>
        <v>0</v>
      </c>
      <c r="D116" s="3">
        <f>'Control panel'!E125*('Control panel'!C125/1000)</f>
        <v>0</v>
      </c>
      <c r="E116" s="3" t="str">
        <f ca="1">IF(I116="Y",+SUM(INDIRECT("C"&amp;MATCH(A116,A:A,0)&amp;":C"&amp;MATCH(WORKDAY(A116+1,-2,'Hungarian non-working days'!$A$2:$A$1001),A:A,0))),"-")</f>
        <v>-</v>
      </c>
      <c r="F116" s="3" t="str">
        <f ca="1">IF(I116="Y",SUM(INDIRECT("D"&amp;MATCH(A116,A:A,0)&amp;":D"&amp;MATCH(WORKDAY(A116+1,-2,'Hungarian non-working days'!$A$2:$A$1001),A:A,0))),"-")</f>
        <v>-</v>
      </c>
      <c r="G116" s="3" t="str">
        <f ca="1">IF(I116="Y",MAX(IFERROR(AVERAGEIF(INDIRECT("F"&amp;MATCH(A116,A:A,0)&amp;":F"&amp;MATCH(WORKDAY(A116+1,-250,'Hungarian non-working days'!$A$2:$A$1001),A:A,0)),"&gt;0",INDIRECT("F"&amp;MATCH(A116,A:A,0)&amp;":F"&amp;MATCH(WORKDAY(A116+1,-250,'Hungarian non-working days'!$A$2:$A$1001),A:A,0))),0),IFERROR(AVERAGEIF(INDIRECT("F"&amp;MATCH(A116,A:A,0)&amp;":F"&amp;MATCH(WORKDAY(A116+1,-10,'Hungarian non-working days'!$A$2:$A$1001),A:A,0)),"&gt;0",INDIRECT("F"&amp;MATCH(A116,A:A,0)&amp;":F"&amp;MATCH(WORKDAY(A116+1,-10,'Hungarian non-working days'!$A$2:$A$1001),A:A,0))),0)),"-")</f>
        <v>-</v>
      </c>
      <c r="H116" s="27" t="str">
        <f>IF(A116&lt;WORKDAY('Control panel'!$D$10,2,'Hungarian non-working days'!A112:A10110),"",IF(I116="Y",IFERROR(E116/G116,0),"-"))</f>
        <v>-</v>
      </c>
      <c r="I116" s="26" t="str">
        <f>IF(WORKDAY(A116,1,'Hungarian non-working days'!$A$2:$A$1001)=A116+1,"Y","N")</f>
        <v>N</v>
      </c>
      <c r="K116" s="39">
        <v>110</v>
      </c>
      <c r="L116" s="40">
        <f>(1-'Control panel'!$D$2)*POWER('Control panel'!$D$2,K116-1)/(1-POWER('Control panel'!$D$2,365))</f>
        <v>0.0032053883862271418</v>
      </c>
      <c r="T116" s="1">
        <v>45160</v>
      </c>
      <c r="U116" s="53">
        <v>0.0053330887262500407</v>
      </c>
      <c r="X116" s="1">
        <v>45160</v>
      </c>
      <c r="Y116" s="53">
        <v>0.028210876884027847</v>
      </c>
      <c r="Z116" s="54">
        <f t="shared" si="1"/>
        <v>-0.022877788157777808</v>
      </c>
    </row>
    <row r="117" spans="1:26" ht="15">
      <c r="A117" s="1">
        <f>'Control panel'!A126</f>
        <v>45211</v>
      </c>
      <c r="B117" s="4">
        <f>'Control panel'!B126-'Control panel'!C126</f>
        <v>0</v>
      </c>
      <c r="C117" s="28">
        <f>IF(B117&lt;0,-'Control panel'!E126*(B117/1000)*IF('Control panel'!$D$8="Yes",1.27,1),-'Control panel'!D126*(B117/1000)*IF('Control panel'!$D$8="Yes",1.27,1))</f>
        <v>0</v>
      </c>
      <c r="D117" s="3">
        <f>'Control panel'!E126*('Control panel'!C126/1000)</f>
        <v>0</v>
      </c>
      <c r="E117" s="3">
        <f ca="1">IF(I117="Y",+SUM(INDIRECT("C"&amp;MATCH(A117,A:A,0)&amp;":C"&amp;MATCH(WORKDAY(A117+1,-2,'Hungarian non-working days'!$A$2:$A$1001),A:A,0))),"-")</f>
        <v>0</v>
      </c>
      <c r="F117" s="3">
        <f ca="1">IF(I117="Y",SUM(INDIRECT("D"&amp;MATCH(A117,A:A,0)&amp;":D"&amp;MATCH(WORKDAY(A117+1,-2,'Hungarian non-working days'!$A$2:$A$1001),A:A,0))),"-")</f>
        <v>0</v>
      </c>
      <c r="G117" s="3">
        <f ca="1">IF(I117="Y",MAX(IFERROR(AVERAGEIF(INDIRECT("F"&amp;MATCH(A117,A:A,0)&amp;":F"&amp;MATCH(WORKDAY(A117+1,-250,'Hungarian non-working days'!$A$2:$A$1001),A:A,0)),"&gt;0",INDIRECT("F"&amp;MATCH(A117,A:A,0)&amp;":F"&amp;MATCH(WORKDAY(A117+1,-250,'Hungarian non-working days'!$A$2:$A$1001),A:A,0))),0),IFERROR(AVERAGEIF(INDIRECT("F"&amp;MATCH(A117,A:A,0)&amp;":F"&amp;MATCH(WORKDAY(A117+1,-10,'Hungarian non-working days'!$A$2:$A$1001),A:A,0)),"&gt;0",INDIRECT("F"&amp;MATCH(A117,A:A,0)&amp;":F"&amp;MATCH(WORKDAY(A117+1,-10,'Hungarian non-working days'!$A$2:$A$1001),A:A,0))),0)),"-")</f>
        <v>0</v>
      </c>
      <c r="H117" s="27">
        <f>IF(A117&lt;WORKDAY('Control panel'!$D$10,2,'Hungarian non-working days'!A113:A10111),"",IF(I117="Y",IFERROR(E117/G117,0),"-"))</f>
        <v>0</v>
      </c>
      <c r="I117" s="26" t="str">
        <f>IF(WORKDAY(A117,1,'Hungarian non-working days'!$A$2:$A$1001)=A117+1,"Y","N")</f>
        <v>Y</v>
      </c>
      <c r="K117" s="39">
        <v>111</v>
      </c>
      <c r="L117" s="40">
        <f>(1-'Control panel'!$D$2)*POWER('Control panel'!$D$2,K117-1)/(1-POWER('Control panel'!$D$2,365))</f>
        <v>0.0031653210313993024</v>
      </c>
      <c r="T117" s="1">
        <v>45159</v>
      </c>
      <c r="U117" s="53">
        <v>0.028210876884027843</v>
      </c>
      <c r="X117" s="1">
        <v>45159</v>
      </c>
      <c r="Y117" s="53">
        <v>0.036484150614890111</v>
      </c>
      <c r="Z117" s="54">
        <f t="shared" si="1"/>
        <v>-0.0082732737308622677</v>
      </c>
    </row>
    <row r="118" spans="1:26" ht="15">
      <c r="A118" s="1">
        <f>'Control panel'!A127</f>
        <v>45210</v>
      </c>
      <c r="B118" s="4">
        <f>'Control panel'!B127-'Control panel'!C127</f>
        <v>0</v>
      </c>
      <c r="C118" s="28">
        <f>IF(B118&lt;0,-'Control panel'!E127*(B118/1000)*IF('Control panel'!$D$8="Yes",1.27,1),-'Control panel'!D127*(B118/1000)*IF('Control panel'!$D$8="Yes",1.27,1))</f>
        <v>0</v>
      </c>
      <c r="D118" s="3">
        <f>'Control panel'!E127*('Control panel'!C127/1000)</f>
        <v>0</v>
      </c>
      <c r="E118" s="3">
        <f ca="1">IF(I118="Y",+SUM(INDIRECT("C"&amp;MATCH(A118,A:A,0)&amp;":C"&amp;MATCH(WORKDAY(A118+1,-2,'Hungarian non-working days'!$A$2:$A$1001),A:A,0))),"-")</f>
        <v>0</v>
      </c>
      <c r="F118" s="3">
        <f ca="1">IF(I118="Y",SUM(INDIRECT("D"&amp;MATCH(A118,A:A,0)&amp;":D"&amp;MATCH(WORKDAY(A118+1,-2,'Hungarian non-working days'!$A$2:$A$1001),A:A,0))),"-")</f>
        <v>0</v>
      </c>
      <c r="G118" s="3">
        <f ca="1">IF(I118="Y",MAX(IFERROR(AVERAGEIF(INDIRECT("F"&amp;MATCH(A118,A:A,0)&amp;":F"&amp;MATCH(WORKDAY(A118+1,-250,'Hungarian non-working days'!$A$2:$A$1001),A:A,0)),"&gt;0",INDIRECT("F"&amp;MATCH(A118,A:A,0)&amp;":F"&amp;MATCH(WORKDAY(A118+1,-250,'Hungarian non-working days'!$A$2:$A$1001),A:A,0))),0),IFERROR(AVERAGEIF(INDIRECT("F"&amp;MATCH(A118,A:A,0)&amp;":F"&amp;MATCH(WORKDAY(A118+1,-10,'Hungarian non-working days'!$A$2:$A$1001),A:A,0)),"&gt;0",INDIRECT("F"&amp;MATCH(A118,A:A,0)&amp;":F"&amp;MATCH(WORKDAY(A118+1,-10,'Hungarian non-working days'!$A$2:$A$1001),A:A,0))),0)),"-")</f>
        <v>0</v>
      </c>
      <c r="H118" s="27">
        <f>IF(A118&lt;WORKDAY('Control panel'!$D$10,2,'Hungarian non-working days'!A114:A10112),"",IF(I118="Y",IFERROR(E118/G118,0),"-"))</f>
        <v>0</v>
      </c>
      <c r="I118" s="26" t="str">
        <f>IF(WORKDAY(A118,1,'Hungarian non-working days'!$A$2:$A$1001)=A118+1,"Y","N")</f>
        <v>Y</v>
      </c>
      <c r="K118" s="39">
        <v>112</v>
      </c>
      <c r="L118" s="40">
        <f>(1-'Control panel'!$D$2)*POWER('Control panel'!$D$2,K118-1)/(1-POWER('Control panel'!$D$2,365))</f>
        <v>0.0031257545185068114</v>
      </c>
      <c r="T118" s="1">
        <v>45156</v>
      </c>
      <c r="U118" s="53">
        <v>0.036484150614890118</v>
      </c>
      <c r="X118" s="1">
        <v>45158</v>
      </c>
      <c r="Y118" s="53">
        <v>0.022423260218884366</v>
      </c>
      <c r="Z118" s="54">
        <f t="shared" si="1"/>
        <v>0.014060890396005752</v>
      </c>
    </row>
    <row r="119" spans="1:26" ht="15">
      <c r="A119" s="1">
        <f>'Control panel'!A128</f>
        <v>45209</v>
      </c>
      <c r="B119" s="4">
        <f>'Control panel'!B128-'Control panel'!C128</f>
        <v>0</v>
      </c>
      <c r="C119" s="28">
        <f>IF(B119&lt;0,-'Control panel'!E128*(B119/1000)*IF('Control panel'!$D$8="Yes",1.27,1),-'Control panel'!D128*(B119/1000)*IF('Control panel'!$D$8="Yes",1.27,1))</f>
        <v>0</v>
      </c>
      <c r="D119" s="3">
        <f>'Control panel'!E128*('Control panel'!C128/1000)</f>
        <v>0</v>
      </c>
      <c r="E119" s="3">
        <f ca="1">IF(I119="Y",+SUM(INDIRECT("C"&amp;MATCH(A119,A:A,0)&amp;":C"&amp;MATCH(WORKDAY(A119+1,-2,'Hungarian non-working days'!$A$2:$A$1001),A:A,0))),"-")</f>
        <v>0</v>
      </c>
      <c r="F119" s="3">
        <f ca="1">IF(I119="Y",SUM(INDIRECT("D"&amp;MATCH(A119,A:A,0)&amp;":D"&amp;MATCH(WORKDAY(A119+1,-2,'Hungarian non-working days'!$A$2:$A$1001),A:A,0))),"-")</f>
        <v>0</v>
      </c>
      <c r="G119" s="3">
        <f ca="1">IF(I119="Y",MAX(IFERROR(AVERAGEIF(INDIRECT("F"&amp;MATCH(A119,A:A,0)&amp;":F"&amp;MATCH(WORKDAY(A119+1,-250,'Hungarian non-working days'!$A$2:$A$1001),A:A,0)),"&gt;0",INDIRECT("F"&amp;MATCH(A119,A:A,0)&amp;":F"&amp;MATCH(WORKDAY(A119+1,-250,'Hungarian non-working days'!$A$2:$A$1001),A:A,0))),0),IFERROR(AVERAGEIF(INDIRECT("F"&amp;MATCH(A119,A:A,0)&amp;":F"&amp;MATCH(WORKDAY(A119+1,-10,'Hungarian non-working days'!$A$2:$A$1001),A:A,0)),"&gt;0",INDIRECT("F"&amp;MATCH(A119,A:A,0)&amp;":F"&amp;MATCH(WORKDAY(A119+1,-10,'Hungarian non-working days'!$A$2:$A$1001),A:A,0))),0)),"-")</f>
        <v>0</v>
      </c>
      <c r="H119" s="27">
        <f>IF(A119&lt;WORKDAY('Control panel'!$D$10,2,'Hungarian non-working days'!A115:A10113),"",IF(I119="Y",IFERROR(E119/G119,0),"-"))</f>
        <v>0</v>
      </c>
      <c r="I119" s="26" t="str">
        <f>IF(WORKDAY(A119,1,'Hungarian non-working days'!$A$2:$A$1001)=A119+1,"Y","N")</f>
        <v>Y</v>
      </c>
      <c r="K119" s="39">
        <v>113</v>
      </c>
      <c r="L119" s="40">
        <f>(1-'Control panel'!$D$2)*POWER('Control panel'!$D$2,K119-1)/(1-POWER('Control panel'!$D$2,365))</f>
        <v>0.0030866825870254767</v>
      </c>
      <c r="T119" s="1">
        <v>45155</v>
      </c>
      <c r="U119" s="53">
        <v>0.022423260218884373</v>
      </c>
      <c r="X119" s="1">
        <v>45155</v>
      </c>
      <c r="Y119" s="53">
        <v>0.019840406763208567</v>
      </c>
      <c r="Z119" s="54">
        <f t="shared" si="1"/>
        <v>0.0025828534556758057</v>
      </c>
    </row>
    <row r="120" spans="1:26" ht="15">
      <c r="A120" s="1">
        <f>'Control panel'!A129</f>
        <v>45208</v>
      </c>
      <c r="B120" s="4">
        <f>'Control panel'!B129-'Control panel'!C129</f>
        <v>0</v>
      </c>
      <c r="C120" s="28">
        <f>IF(B120&lt;0,-'Control panel'!E129*(B120/1000)*IF('Control panel'!$D$8="Yes",1.27,1),-'Control panel'!D129*(B120/1000)*IF('Control panel'!$D$8="Yes",1.27,1))</f>
        <v>0</v>
      </c>
      <c r="D120" s="3">
        <f>'Control panel'!E129*('Control panel'!C129/1000)</f>
        <v>0</v>
      </c>
      <c r="E120" s="3">
        <f ca="1">IF(I120="Y",+SUM(INDIRECT("C"&amp;MATCH(A120,A:A,0)&amp;":C"&amp;MATCH(WORKDAY(A120+1,-2,'Hungarian non-working days'!$A$2:$A$1001),A:A,0))),"-")</f>
        <v>0</v>
      </c>
      <c r="F120" s="3">
        <f ca="1">IF(I120="Y",SUM(INDIRECT("D"&amp;MATCH(A120,A:A,0)&amp;":D"&amp;MATCH(WORKDAY(A120+1,-2,'Hungarian non-working days'!$A$2:$A$1001),A:A,0))),"-")</f>
        <v>0</v>
      </c>
      <c r="G120" s="3">
        <f ca="1">IF(I120="Y",MAX(IFERROR(AVERAGEIF(INDIRECT("F"&amp;MATCH(A120,A:A,0)&amp;":F"&amp;MATCH(WORKDAY(A120+1,-250,'Hungarian non-working days'!$A$2:$A$1001),A:A,0)),"&gt;0",INDIRECT("F"&amp;MATCH(A120,A:A,0)&amp;":F"&amp;MATCH(WORKDAY(A120+1,-250,'Hungarian non-working days'!$A$2:$A$1001),A:A,0))),0),IFERROR(AVERAGEIF(INDIRECT("F"&amp;MATCH(A120,A:A,0)&amp;":F"&amp;MATCH(WORKDAY(A120+1,-10,'Hungarian non-working days'!$A$2:$A$1001),A:A,0)),"&gt;0",INDIRECT("F"&amp;MATCH(A120,A:A,0)&amp;":F"&amp;MATCH(WORKDAY(A120+1,-10,'Hungarian non-working days'!$A$2:$A$1001),A:A,0))),0)),"-")</f>
        <v>0</v>
      </c>
      <c r="H120" s="27">
        <f>IF(A120&lt;WORKDAY('Control panel'!$D$10,2,'Hungarian non-working days'!A116:A10114),"",IF(I120="Y",IFERROR(E120/G120,0),"-"))</f>
        <v>0</v>
      </c>
      <c r="I120" s="26" t="str">
        <f>IF(WORKDAY(A120,1,'Hungarian non-working days'!$A$2:$A$1001)=A120+1,"Y","N")</f>
        <v>Y</v>
      </c>
      <c r="K120" s="39">
        <v>114</v>
      </c>
      <c r="L120" s="40">
        <f>(1-'Control panel'!$D$2)*POWER('Control panel'!$D$2,K120-1)/(1-POWER('Control panel'!$D$2,365))</f>
        <v>0.0030480990546876579</v>
      </c>
      <c r="T120" s="1">
        <v>45154</v>
      </c>
      <c r="U120" s="53">
        <v>0.019840406763208571</v>
      </c>
      <c r="X120" s="1">
        <v>45154</v>
      </c>
      <c r="Y120" s="53">
        <v>0.039084172494472137</v>
      </c>
      <c r="Z120" s="54">
        <f t="shared" si="1"/>
        <v>-0.019243765731263567</v>
      </c>
    </row>
    <row r="121" spans="1:26" ht="15">
      <c r="A121" s="1">
        <f>'Control panel'!A130</f>
        <v>45207</v>
      </c>
      <c r="B121" s="4">
        <f>'Control panel'!B130-'Control panel'!C130</f>
        <v>0</v>
      </c>
      <c r="C121" s="28">
        <f>IF(B121&lt;0,-'Control panel'!E130*(B121/1000)*IF('Control panel'!$D$8="Yes",1.27,1),-'Control panel'!D130*(B121/1000)*IF('Control panel'!$D$8="Yes",1.27,1))</f>
        <v>0</v>
      </c>
      <c r="D121" s="3">
        <f>'Control panel'!E130*('Control panel'!C130/1000)</f>
        <v>0</v>
      </c>
      <c r="E121" s="3">
        <f ca="1">IF(I121="Y",+SUM(INDIRECT("C"&amp;MATCH(A121,A:A,0)&amp;":C"&amp;MATCH(WORKDAY(A121+1,-2,'Hungarian non-working days'!$A$2:$A$1001),A:A,0))),"-")</f>
        <v>0</v>
      </c>
      <c r="F121" s="3">
        <f ca="1">IF(I121="Y",SUM(INDIRECT("D"&amp;MATCH(A121,A:A,0)&amp;":D"&amp;MATCH(WORKDAY(A121+1,-2,'Hungarian non-working days'!$A$2:$A$1001),A:A,0))),"-")</f>
        <v>0</v>
      </c>
      <c r="G121" s="3">
        <f ca="1">IF(I121="Y",MAX(IFERROR(AVERAGEIF(INDIRECT("F"&amp;MATCH(A121,A:A,0)&amp;":F"&amp;MATCH(WORKDAY(A121+1,-250,'Hungarian non-working days'!$A$2:$A$1001),A:A,0)),"&gt;0",INDIRECT("F"&amp;MATCH(A121,A:A,0)&amp;":F"&amp;MATCH(WORKDAY(A121+1,-250,'Hungarian non-working days'!$A$2:$A$1001),A:A,0))),0),IFERROR(AVERAGEIF(INDIRECT("F"&amp;MATCH(A121,A:A,0)&amp;":F"&amp;MATCH(WORKDAY(A121+1,-10,'Hungarian non-working days'!$A$2:$A$1001),A:A,0)),"&gt;0",INDIRECT("F"&amp;MATCH(A121,A:A,0)&amp;":F"&amp;MATCH(WORKDAY(A121+1,-10,'Hungarian non-working days'!$A$2:$A$1001),A:A,0))),0)),"-")</f>
        <v>0</v>
      </c>
      <c r="H121" s="27">
        <f>IF(A121&lt;WORKDAY('Control panel'!$D$10,2,'Hungarian non-working days'!A117:A10115),"",IF(I121="Y",IFERROR(E121/G121,0),"-"))</f>
        <v>0</v>
      </c>
      <c r="I121" s="26" t="str">
        <f>IF(WORKDAY(A121,1,'Hungarian non-working days'!$A$2:$A$1001)=A121+1,"Y","N")</f>
        <v>Y</v>
      </c>
      <c r="K121" s="39">
        <v>115</v>
      </c>
      <c r="L121" s="40">
        <f>(1-'Control panel'!$D$2)*POWER('Control panel'!$D$2,K121-1)/(1-POWER('Control panel'!$D$2,365))</f>
        <v>0.0030099978165040622</v>
      </c>
      <c r="T121" s="1">
        <v>45153</v>
      </c>
      <c r="U121" s="53">
        <v>0.039084172494472144</v>
      </c>
      <c r="X121" s="1">
        <v>45153</v>
      </c>
      <c r="Y121" s="53">
        <v>0.01912905690830299</v>
      </c>
      <c r="Z121" s="54">
        <f t="shared" si="1"/>
        <v>0.019955115586169154</v>
      </c>
    </row>
    <row r="122" spans="1:26" ht="15">
      <c r="A122" s="1">
        <f>'Control panel'!A131</f>
        <v>45206</v>
      </c>
      <c r="B122" s="4">
        <f>'Control panel'!B131-'Control panel'!C131</f>
        <v>0</v>
      </c>
      <c r="C122" s="28">
        <f>IF(B122&lt;0,-'Control panel'!E131*(B122/1000)*IF('Control panel'!$D$8="Yes",1.27,1),-'Control panel'!D131*(B122/1000)*IF('Control panel'!$D$8="Yes",1.27,1))</f>
        <v>0</v>
      </c>
      <c r="D122" s="3">
        <f>'Control panel'!E131*('Control panel'!C131/1000)</f>
        <v>0</v>
      </c>
      <c r="E122" s="3" t="str">
        <f ca="1">IF(I122="Y",+SUM(INDIRECT("C"&amp;MATCH(A122,A:A,0)&amp;":C"&amp;MATCH(WORKDAY(A122+1,-2,'Hungarian non-working days'!$A$2:$A$1001),A:A,0))),"-")</f>
        <v>-</v>
      </c>
      <c r="F122" s="3" t="str">
        <f ca="1">IF(I122="Y",SUM(INDIRECT("D"&amp;MATCH(A122,A:A,0)&amp;":D"&amp;MATCH(WORKDAY(A122+1,-2,'Hungarian non-working days'!$A$2:$A$1001),A:A,0))),"-")</f>
        <v>-</v>
      </c>
      <c r="G122" s="3" t="str">
        <f ca="1">IF(I122="Y",MAX(IFERROR(AVERAGEIF(INDIRECT("F"&amp;MATCH(A122,A:A,0)&amp;":F"&amp;MATCH(WORKDAY(A122+1,-250,'Hungarian non-working days'!$A$2:$A$1001),A:A,0)),"&gt;0",INDIRECT("F"&amp;MATCH(A122,A:A,0)&amp;":F"&amp;MATCH(WORKDAY(A122+1,-250,'Hungarian non-working days'!$A$2:$A$1001),A:A,0))),0),IFERROR(AVERAGEIF(INDIRECT("F"&amp;MATCH(A122,A:A,0)&amp;":F"&amp;MATCH(WORKDAY(A122+1,-10,'Hungarian non-working days'!$A$2:$A$1001),A:A,0)),"&gt;0",INDIRECT("F"&amp;MATCH(A122,A:A,0)&amp;":F"&amp;MATCH(WORKDAY(A122+1,-10,'Hungarian non-working days'!$A$2:$A$1001),A:A,0))),0)),"-")</f>
        <v>-</v>
      </c>
      <c r="H122" s="27" t="str">
        <f>IF(A122&lt;WORKDAY('Control panel'!$D$10,2,'Hungarian non-working days'!A118:A10116),"",IF(I122="Y",IFERROR(E122/G122,0),"-"))</f>
        <v>-</v>
      </c>
      <c r="I122" s="26" t="str">
        <f>IF(WORKDAY(A122,1,'Hungarian non-working days'!$A$2:$A$1001)=A122+1,"Y","N")</f>
        <v>N</v>
      </c>
      <c r="K122" s="39">
        <v>116</v>
      </c>
      <c r="L122" s="40">
        <f>(1-'Control panel'!$D$2)*POWER('Control panel'!$D$2,K122-1)/(1-POWER('Control panel'!$D$2,365))</f>
        <v>0.0029723728437977622</v>
      </c>
      <c r="T122" s="1">
        <v>45152</v>
      </c>
      <c r="U122" s="53">
        <v>0.019129056908302994</v>
      </c>
      <c r="X122" s="1">
        <v>45152</v>
      </c>
      <c r="Y122" s="53">
        <v>-0.020587790953888314</v>
      </c>
      <c r="Z122" s="54">
        <f t="shared" si="1"/>
        <v>0.039716847862191304</v>
      </c>
    </row>
    <row r="123" spans="1:26" ht="15">
      <c r="A123" s="1">
        <f>'Control panel'!A132</f>
        <v>45205</v>
      </c>
      <c r="B123" s="4">
        <f>'Control panel'!B132-'Control panel'!C132</f>
        <v>0</v>
      </c>
      <c r="C123" s="28">
        <f>IF(B123&lt;0,-'Control panel'!E132*(B123/1000)*IF('Control panel'!$D$8="Yes",1.27,1),-'Control panel'!D132*(B123/1000)*IF('Control panel'!$D$8="Yes",1.27,1))</f>
        <v>0</v>
      </c>
      <c r="D123" s="3">
        <f>'Control panel'!E132*('Control panel'!C132/1000)</f>
        <v>0</v>
      </c>
      <c r="E123" s="3" t="str">
        <f ca="1">IF(I123="Y",+SUM(INDIRECT("C"&amp;MATCH(A123,A:A,0)&amp;":C"&amp;MATCH(WORKDAY(A123+1,-2,'Hungarian non-working days'!$A$2:$A$1001),A:A,0))),"-")</f>
        <v>-</v>
      </c>
      <c r="F123" s="3" t="str">
        <f ca="1">IF(I123="Y",SUM(INDIRECT("D"&amp;MATCH(A123,A:A,0)&amp;":D"&amp;MATCH(WORKDAY(A123+1,-2,'Hungarian non-working days'!$A$2:$A$1001),A:A,0))),"-")</f>
        <v>-</v>
      </c>
      <c r="G123" s="3" t="str">
        <f ca="1">IF(I123="Y",MAX(IFERROR(AVERAGEIF(INDIRECT("F"&amp;MATCH(A123,A:A,0)&amp;":F"&amp;MATCH(WORKDAY(A123+1,-250,'Hungarian non-working days'!$A$2:$A$1001),A:A,0)),"&gt;0",INDIRECT("F"&amp;MATCH(A123,A:A,0)&amp;":F"&amp;MATCH(WORKDAY(A123+1,-250,'Hungarian non-working days'!$A$2:$A$1001),A:A,0))),0),IFERROR(AVERAGEIF(INDIRECT("F"&amp;MATCH(A123,A:A,0)&amp;":F"&amp;MATCH(WORKDAY(A123+1,-10,'Hungarian non-working days'!$A$2:$A$1001),A:A,0)),"&gt;0",INDIRECT("F"&amp;MATCH(A123,A:A,0)&amp;":F"&amp;MATCH(WORKDAY(A123+1,-10,'Hungarian non-working days'!$A$2:$A$1001),A:A,0))),0)),"-")</f>
        <v>-</v>
      </c>
      <c r="H123" s="27" t="str">
        <f>IF(A123&lt;WORKDAY('Control panel'!$D$10,2,'Hungarian non-working days'!A119:A10117),"",IF(I123="Y",IFERROR(E123/G123,0),"-"))</f>
        <v>-</v>
      </c>
      <c r="I123" s="26" t="str">
        <f>IF(WORKDAY(A123,1,'Hungarian non-working days'!$A$2:$A$1001)=A123+1,"Y","N")</f>
        <v>N</v>
      </c>
      <c r="K123" s="39">
        <v>117</v>
      </c>
      <c r="L123" s="40">
        <f>(1-'Control panel'!$D$2)*POWER('Control panel'!$D$2,K123-1)/(1-POWER('Control panel'!$D$2,365))</f>
        <v>0.0029352181832502898</v>
      </c>
      <c r="T123" s="1">
        <v>45149</v>
      </c>
      <c r="U123" s="53">
        <v>-0.020587790953888314</v>
      </c>
      <c r="X123" s="1">
        <v>45151</v>
      </c>
      <c r="Y123" s="53">
        <v>-0.017552007391344195</v>
      </c>
      <c r="Z123" s="54">
        <f t="shared" si="1"/>
        <v>-0.0030357835625441192</v>
      </c>
    </row>
    <row r="124" spans="1:26" ht="15">
      <c r="A124" s="1">
        <f>'Control panel'!A133</f>
        <v>45204</v>
      </c>
      <c r="B124" s="4">
        <f>'Control panel'!B133-'Control panel'!C133</f>
        <v>0</v>
      </c>
      <c r="C124" s="28">
        <f>IF(B124&lt;0,-'Control panel'!E133*(B124/1000)*IF('Control panel'!$D$8="Yes",1.27,1),-'Control panel'!D133*(B124/1000)*IF('Control panel'!$D$8="Yes",1.27,1))</f>
        <v>0</v>
      </c>
      <c r="D124" s="3">
        <f>'Control panel'!E133*('Control panel'!C133/1000)</f>
        <v>0</v>
      </c>
      <c r="E124" s="3">
        <f ca="1">IF(I124="Y",+SUM(INDIRECT("C"&amp;MATCH(A124,A:A,0)&amp;":C"&amp;MATCH(WORKDAY(A124+1,-2,'Hungarian non-working days'!$A$2:$A$1001),A:A,0))),"-")</f>
        <v>0</v>
      </c>
      <c r="F124" s="3">
        <f ca="1">IF(I124="Y",SUM(INDIRECT("D"&amp;MATCH(A124,A:A,0)&amp;":D"&amp;MATCH(WORKDAY(A124+1,-2,'Hungarian non-working days'!$A$2:$A$1001),A:A,0))),"-")</f>
        <v>0</v>
      </c>
      <c r="G124" s="3">
        <f ca="1">IF(I124="Y",MAX(IFERROR(AVERAGEIF(INDIRECT("F"&amp;MATCH(A124,A:A,0)&amp;":F"&amp;MATCH(WORKDAY(A124+1,-250,'Hungarian non-working days'!$A$2:$A$1001),A:A,0)),"&gt;0",INDIRECT("F"&amp;MATCH(A124,A:A,0)&amp;":F"&amp;MATCH(WORKDAY(A124+1,-250,'Hungarian non-working days'!$A$2:$A$1001),A:A,0))),0),IFERROR(AVERAGEIF(INDIRECT("F"&amp;MATCH(A124,A:A,0)&amp;":F"&amp;MATCH(WORKDAY(A124+1,-10,'Hungarian non-working days'!$A$2:$A$1001),A:A,0)),"&gt;0",INDIRECT("F"&amp;MATCH(A124,A:A,0)&amp;":F"&amp;MATCH(WORKDAY(A124+1,-10,'Hungarian non-working days'!$A$2:$A$1001),A:A,0))),0)),"-")</f>
        <v>0</v>
      </c>
      <c r="H124" s="27">
        <f>IF(A124&lt;WORKDAY('Control panel'!$D$10,2,'Hungarian non-working days'!A120:A10118),"",IF(I124="Y",IFERROR(E124/G124,0),"-"))</f>
        <v>0</v>
      </c>
      <c r="I124" s="26" t="str">
        <f>IF(WORKDAY(A124,1,'Hungarian non-working days'!$A$2:$A$1001)=A124+1,"Y","N")</f>
        <v>Y</v>
      </c>
      <c r="K124" s="39">
        <v>118</v>
      </c>
      <c r="L124" s="40">
        <f>(1-'Control panel'!$D$2)*POWER('Control panel'!$D$2,K124-1)/(1-POWER('Control panel'!$D$2,365))</f>
        <v>0.0028985279559596618</v>
      </c>
      <c r="T124" s="1">
        <v>45148</v>
      </c>
      <c r="U124" s="53">
        <v>-0.017552007391344202</v>
      </c>
      <c r="X124" s="1">
        <v>45148</v>
      </c>
      <c r="Y124" s="53">
        <v>0.010654634831311084</v>
      </c>
      <c r="Z124" s="54">
        <f t="shared" si="1"/>
        <v>-0.028206642222655287</v>
      </c>
    </row>
    <row r="125" spans="1:26" ht="15">
      <c r="A125" s="1">
        <f>'Control panel'!A134</f>
        <v>45203</v>
      </c>
      <c r="B125" s="4">
        <f>'Control panel'!B134-'Control panel'!C134</f>
        <v>0</v>
      </c>
      <c r="C125" s="28">
        <f>IF(B125&lt;0,-'Control panel'!E134*(B125/1000)*IF('Control panel'!$D$8="Yes",1.27,1),-'Control panel'!D134*(B125/1000)*IF('Control panel'!$D$8="Yes",1.27,1))</f>
        <v>0</v>
      </c>
      <c r="D125" s="3">
        <f>'Control panel'!E134*('Control panel'!C134/1000)</f>
        <v>0</v>
      </c>
      <c r="E125" s="3">
        <f ca="1">IF(I125="Y",+SUM(INDIRECT("C"&amp;MATCH(A125,A:A,0)&amp;":C"&amp;MATCH(WORKDAY(A125+1,-2,'Hungarian non-working days'!$A$2:$A$1001),A:A,0))),"-")</f>
        <v>0</v>
      </c>
      <c r="F125" s="3">
        <f ca="1">IF(I125="Y",SUM(INDIRECT("D"&amp;MATCH(A125,A:A,0)&amp;":D"&amp;MATCH(WORKDAY(A125+1,-2,'Hungarian non-working days'!$A$2:$A$1001),A:A,0))),"-")</f>
        <v>0</v>
      </c>
      <c r="G125" s="3">
        <f ca="1">IF(I125="Y",MAX(IFERROR(AVERAGEIF(INDIRECT("F"&amp;MATCH(A125,A:A,0)&amp;":F"&amp;MATCH(WORKDAY(A125+1,-250,'Hungarian non-working days'!$A$2:$A$1001),A:A,0)),"&gt;0",INDIRECT("F"&amp;MATCH(A125,A:A,0)&amp;":F"&amp;MATCH(WORKDAY(A125+1,-250,'Hungarian non-working days'!$A$2:$A$1001),A:A,0))),0),IFERROR(AVERAGEIF(INDIRECT("F"&amp;MATCH(A125,A:A,0)&amp;":F"&amp;MATCH(WORKDAY(A125+1,-10,'Hungarian non-working days'!$A$2:$A$1001),A:A,0)),"&gt;0",INDIRECT("F"&amp;MATCH(A125,A:A,0)&amp;":F"&amp;MATCH(WORKDAY(A125+1,-10,'Hungarian non-working days'!$A$2:$A$1001),A:A,0))),0)),"-")</f>
        <v>0</v>
      </c>
      <c r="H125" s="27">
        <f>IF(A125&lt;WORKDAY('Control panel'!$D$10,2,'Hungarian non-working days'!A121:A10119),"",IF(I125="Y",IFERROR(E125/G125,0),"-"))</f>
        <v>0</v>
      </c>
      <c r="I125" s="26" t="str">
        <f>IF(WORKDAY(A125,1,'Hungarian non-working days'!$A$2:$A$1001)=A125+1,"Y","N")</f>
        <v>Y</v>
      </c>
      <c r="K125" s="39">
        <v>119</v>
      </c>
      <c r="L125" s="40">
        <f>(1-'Control panel'!$D$2)*POWER('Control panel'!$D$2,K125-1)/(1-POWER('Control panel'!$D$2,365))</f>
        <v>0.0028622963565101659</v>
      </c>
      <c r="T125" s="1">
        <v>45147</v>
      </c>
      <c r="U125" s="53">
        <v>0.010654634831311086</v>
      </c>
      <c r="X125" s="1">
        <v>45147</v>
      </c>
      <c r="Y125" s="53">
        <v>0.008971600713562209</v>
      </c>
      <c r="Z125" s="54">
        <f t="shared" si="1"/>
        <v>0.0016830341177488765</v>
      </c>
    </row>
    <row r="126" spans="1:26" ht="15">
      <c r="A126" s="1">
        <f>'Control panel'!A135</f>
        <v>45202</v>
      </c>
      <c r="B126" s="4">
        <f>'Control panel'!B135-'Control panel'!C135</f>
        <v>0</v>
      </c>
      <c r="C126" s="28">
        <f>IF(B126&lt;0,-'Control panel'!E135*(B126/1000)*IF('Control panel'!$D$8="Yes",1.27,1),-'Control panel'!D135*(B126/1000)*IF('Control panel'!$D$8="Yes",1.27,1))</f>
        <v>0</v>
      </c>
      <c r="D126" s="3">
        <f>'Control panel'!E135*('Control panel'!C135/1000)</f>
        <v>0</v>
      </c>
      <c r="E126" s="3">
        <f ca="1">IF(I126="Y",+SUM(INDIRECT("C"&amp;MATCH(A126,A:A,0)&amp;":C"&amp;MATCH(WORKDAY(A126+1,-2,'Hungarian non-working days'!$A$2:$A$1001),A:A,0))),"-")</f>
        <v>0</v>
      </c>
      <c r="F126" s="3">
        <f ca="1">IF(I126="Y",SUM(INDIRECT("D"&amp;MATCH(A126,A:A,0)&amp;":D"&amp;MATCH(WORKDAY(A126+1,-2,'Hungarian non-working days'!$A$2:$A$1001),A:A,0))),"-")</f>
        <v>0</v>
      </c>
      <c r="G126" s="3">
        <f ca="1">IF(I126="Y",MAX(IFERROR(AVERAGEIF(INDIRECT("F"&amp;MATCH(A126,A:A,0)&amp;":F"&amp;MATCH(WORKDAY(A126+1,-250,'Hungarian non-working days'!$A$2:$A$1001),A:A,0)),"&gt;0",INDIRECT("F"&amp;MATCH(A126,A:A,0)&amp;":F"&amp;MATCH(WORKDAY(A126+1,-250,'Hungarian non-working days'!$A$2:$A$1001),A:A,0))),0),IFERROR(AVERAGEIF(INDIRECT("F"&amp;MATCH(A126,A:A,0)&amp;":F"&amp;MATCH(WORKDAY(A126+1,-10,'Hungarian non-working days'!$A$2:$A$1001),A:A,0)),"&gt;0",INDIRECT("F"&amp;MATCH(A126,A:A,0)&amp;":F"&amp;MATCH(WORKDAY(A126+1,-10,'Hungarian non-working days'!$A$2:$A$1001),A:A,0))),0)),"-")</f>
        <v>0</v>
      </c>
      <c r="H126" s="27">
        <f>IF(A126&lt;WORKDAY('Control panel'!$D$10,2,'Hungarian non-working days'!A122:A10120),"",IF(I126="Y",IFERROR(E126/G126,0),"-"))</f>
        <v>0</v>
      </c>
      <c r="I126" s="26" t="str">
        <f>IF(WORKDAY(A126,1,'Hungarian non-working days'!$A$2:$A$1001)=A126+1,"Y","N")</f>
        <v>Y</v>
      </c>
      <c r="K126" s="39">
        <v>120</v>
      </c>
      <c r="L126" s="40">
        <f>(1-'Control panel'!$D$2)*POWER('Control panel'!$D$2,K126-1)/(1-POWER('Control panel'!$D$2,365))</f>
        <v>0.0028265176520537887</v>
      </c>
      <c r="T126" s="1">
        <v>45146</v>
      </c>
      <c r="U126" s="53">
        <v>0.0089716007135622125</v>
      </c>
      <c r="X126" s="1">
        <v>45146</v>
      </c>
      <c r="Y126" s="53">
        <v>0.0025737773263225998</v>
      </c>
      <c r="Z126" s="54">
        <f t="shared" si="1"/>
        <v>0.0063978233872396123</v>
      </c>
    </row>
    <row r="127" spans="1:26" ht="15">
      <c r="A127" s="1">
        <f>'Control panel'!A136</f>
        <v>45201</v>
      </c>
      <c r="B127" s="4">
        <f>'Control panel'!B136-'Control panel'!C136</f>
        <v>0</v>
      </c>
      <c r="C127" s="28">
        <f>IF(B127&lt;0,-'Control panel'!E136*(B127/1000)*IF('Control panel'!$D$8="Yes",1.27,1),-'Control panel'!D136*(B127/1000)*IF('Control panel'!$D$8="Yes",1.27,1))</f>
        <v>0</v>
      </c>
      <c r="D127" s="3">
        <f>'Control panel'!E136*('Control panel'!C136/1000)</f>
        <v>0</v>
      </c>
      <c r="E127" s="3">
        <f ca="1">IF(I127="Y",+SUM(INDIRECT("C"&amp;MATCH(A127,A:A,0)&amp;":C"&amp;MATCH(WORKDAY(A127+1,-2,'Hungarian non-working days'!$A$2:$A$1001),A:A,0))),"-")</f>
        <v>0</v>
      </c>
      <c r="F127" s="3">
        <f ca="1">IF(I127="Y",SUM(INDIRECT("D"&amp;MATCH(A127,A:A,0)&amp;":D"&amp;MATCH(WORKDAY(A127+1,-2,'Hungarian non-working days'!$A$2:$A$1001),A:A,0))),"-")</f>
        <v>0</v>
      </c>
      <c r="G127" s="3">
        <f ca="1">IF(I127="Y",MAX(IFERROR(AVERAGEIF(INDIRECT("F"&amp;MATCH(A127,A:A,0)&amp;":F"&amp;MATCH(WORKDAY(A127+1,-250,'Hungarian non-working days'!$A$2:$A$1001),A:A,0)),"&gt;0",INDIRECT("F"&amp;MATCH(A127,A:A,0)&amp;":F"&amp;MATCH(WORKDAY(A127+1,-250,'Hungarian non-working days'!$A$2:$A$1001),A:A,0))),0),IFERROR(AVERAGEIF(INDIRECT("F"&amp;MATCH(A127,A:A,0)&amp;":F"&amp;MATCH(WORKDAY(A127+1,-10,'Hungarian non-working days'!$A$2:$A$1001),A:A,0)),"&gt;0",INDIRECT("F"&amp;MATCH(A127,A:A,0)&amp;":F"&amp;MATCH(WORKDAY(A127+1,-10,'Hungarian non-working days'!$A$2:$A$1001),A:A,0))),0)),"-")</f>
        <v>0</v>
      </c>
      <c r="H127" s="27">
        <f>IF(A127&lt;WORKDAY('Control panel'!$D$10,2,'Hungarian non-working days'!A123:A10121),"",IF(I127="Y",IFERROR(E127/G127,0),"-"))</f>
        <v>0</v>
      </c>
      <c r="I127" s="26" t="str">
        <f>IF(WORKDAY(A127,1,'Hungarian non-working days'!$A$2:$A$1001)=A127+1,"Y","N")</f>
        <v>Y</v>
      </c>
      <c r="K127" s="39">
        <v>121</v>
      </c>
      <c r="L127" s="40">
        <f>(1-'Control panel'!$D$2)*POWER('Control panel'!$D$2,K127-1)/(1-POWER('Control panel'!$D$2,365))</f>
        <v>0.0027911861814031158</v>
      </c>
      <c r="T127" s="1">
        <v>45145</v>
      </c>
      <c r="U127" s="53">
        <v>0.0025737773263226006</v>
      </c>
      <c r="X127" s="1">
        <v>45145</v>
      </c>
      <c r="Y127" s="53">
        <v>-0.0043985132563943144</v>
      </c>
      <c r="Z127" s="54">
        <f t="shared" si="1"/>
        <v>0.0069722905827169154</v>
      </c>
    </row>
    <row r="128" spans="1:26" ht="15">
      <c r="A128" s="1">
        <f>'Control panel'!A137</f>
        <v>45200</v>
      </c>
      <c r="B128" s="4">
        <f>'Control panel'!B137-'Control panel'!C137</f>
        <v>0</v>
      </c>
      <c r="C128" s="28">
        <f>IF(B128&lt;0,-'Control panel'!E137*(B128/1000)*IF('Control panel'!$D$8="Yes",1.27,1),-'Control panel'!D137*(B128/1000)*IF('Control panel'!$D$8="Yes",1.27,1))</f>
        <v>0</v>
      </c>
      <c r="D128" s="3">
        <f>'Control panel'!E137*('Control panel'!C137/1000)</f>
        <v>0</v>
      </c>
      <c r="E128" s="3" t="str">
        <f ca="1">IF(I128="Y",+SUM(INDIRECT("C"&amp;MATCH(A128,A:A,0)&amp;":C"&amp;MATCH(WORKDAY(A128+1,-2,'Hungarian non-working days'!$A$2:$A$1001),A:A,0))),"-")</f>
        <v>-</v>
      </c>
      <c r="F128" s="3" t="str">
        <f ca="1">IF(I128="Y",SUM(INDIRECT("D"&amp;MATCH(A128,A:A,0)&amp;":D"&amp;MATCH(WORKDAY(A128+1,-2,'Hungarian non-working days'!$A$2:$A$1001),A:A,0))),"-")</f>
        <v>-</v>
      </c>
      <c r="G128" s="3" t="str">
        <f ca="1">IF(I128="Y",MAX(IFERROR(AVERAGEIF(INDIRECT("F"&amp;MATCH(A128,A:A,0)&amp;":F"&amp;MATCH(WORKDAY(A128+1,-250,'Hungarian non-working days'!$A$2:$A$1001),A:A,0)),"&gt;0",INDIRECT("F"&amp;MATCH(A128,A:A,0)&amp;":F"&amp;MATCH(WORKDAY(A128+1,-250,'Hungarian non-working days'!$A$2:$A$1001),A:A,0))),0),IFERROR(AVERAGEIF(INDIRECT("F"&amp;MATCH(A128,A:A,0)&amp;":F"&amp;MATCH(WORKDAY(A128+1,-10,'Hungarian non-working days'!$A$2:$A$1001),A:A,0)),"&gt;0",INDIRECT("F"&amp;MATCH(A128,A:A,0)&amp;":F"&amp;MATCH(WORKDAY(A128+1,-10,'Hungarian non-working days'!$A$2:$A$1001),A:A,0))),0)),"-")</f>
        <v>-</v>
      </c>
      <c r="H128" s="27" t="str">
        <f>IF(A128&lt;WORKDAY('Control panel'!$D$10,2,'Hungarian non-working days'!A124:A10122),"",IF(I128="Y",IFERROR(E128/G128,0),"-"))</f>
        <v>-</v>
      </c>
      <c r="I128" s="26" t="str">
        <f>IF(WORKDAY(A128,1,'Hungarian non-working days'!$A$2:$A$1001)=A128+1,"Y","N")</f>
        <v>N</v>
      </c>
      <c r="K128" s="39">
        <v>122</v>
      </c>
      <c r="L128" s="40">
        <f>(1-'Control panel'!$D$2)*POWER('Control panel'!$D$2,K128-1)/(1-POWER('Control panel'!$D$2,365))</f>
        <v>0.0027562963541355769</v>
      </c>
      <c r="T128" s="1">
        <v>45142</v>
      </c>
      <c r="U128" s="53">
        <v>-0.0043985132563943161</v>
      </c>
      <c r="X128" s="1">
        <v>45144</v>
      </c>
      <c r="Y128" s="53">
        <v>0.011945102212586186</v>
      </c>
      <c r="Z128" s="54">
        <f t="shared" si="1"/>
        <v>-0.016343615468980503</v>
      </c>
    </row>
    <row r="129" spans="1:26" ht="15">
      <c r="A129" s="1">
        <f>'Control panel'!A138</f>
        <v>45199</v>
      </c>
      <c r="B129" s="4">
        <f>'Control panel'!B138-'Control panel'!C138</f>
        <v>0</v>
      </c>
      <c r="C129" s="28">
        <f>IF(B129&lt;0,-'Control panel'!E138*(B129/1000)*IF('Control panel'!$D$8="Yes",1.27,1),-'Control panel'!D138*(B129/1000)*IF('Control panel'!$D$8="Yes",1.27,1))</f>
        <v>0</v>
      </c>
      <c r="D129" s="3">
        <f>'Control panel'!E138*('Control panel'!C138/1000)</f>
        <v>0</v>
      </c>
      <c r="E129" s="3" t="str">
        <f ca="1">IF(I129="Y",+SUM(INDIRECT("C"&amp;MATCH(A129,A:A,0)&amp;":C"&amp;MATCH(WORKDAY(A129+1,-2,'Hungarian non-working days'!$A$2:$A$1001),A:A,0))),"-")</f>
        <v>-</v>
      </c>
      <c r="F129" s="3" t="str">
        <f ca="1">IF(I129="Y",SUM(INDIRECT("D"&amp;MATCH(A129,A:A,0)&amp;":D"&amp;MATCH(WORKDAY(A129+1,-2,'Hungarian non-working days'!$A$2:$A$1001),A:A,0))),"-")</f>
        <v>-</v>
      </c>
      <c r="G129" s="3" t="str">
        <f ca="1">IF(I129="Y",MAX(IFERROR(AVERAGEIF(INDIRECT("F"&amp;MATCH(A129,A:A,0)&amp;":F"&amp;MATCH(WORKDAY(A129+1,-250,'Hungarian non-working days'!$A$2:$A$1001),A:A,0)),"&gt;0",INDIRECT("F"&amp;MATCH(A129,A:A,0)&amp;":F"&amp;MATCH(WORKDAY(A129+1,-250,'Hungarian non-working days'!$A$2:$A$1001),A:A,0))),0),IFERROR(AVERAGEIF(INDIRECT("F"&amp;MATCH(A129,A:A,0)&amp;":F"&amp;MATCH(WORKDAY(A129+1,-10,'Hungarian non-working days'!$A$2:$A$1001),A:A,0)),"&gt;0",INDIRECT("F"&amp;MATCH(A129,A:A,0)&amp;":F"&amp;MATCH(WORKDAY(A129+1,-10,'Hungarian non-working days'!$A$2:$A$1001),A:A,0))),0)),"-")</f>
        <v>-</v>
      </c>
      <c r="H129" s="27" t="str">
        <f>IF(A129&lt;WORKDAY('Control panel'!$D$10,2,'Hungarian non-working days'!A125:A10123),"",IF(I129="Y",IFERROR(E129/G129,0),"-"))</f>
        <v>-</v>
      </c>
      <c r="I129" s="26" t="str">
        <f>IF(WORKDAY(A129,1,'Hungarian non-working days'!$A$2:$A$1001)=A129+1,"Y","N")</f>
        <v>N</v>
      </c>
      <c r="K129" s="39">
        <v>123</v>
      </c>
      <c r="L129" s="40">
        <f>(1-'Control panel'!$D$2)*POWER('Control panel'!$D$2,K129-1)/(1-POWER('Control panel'!$D$2,365))</f>
        <v>0.002721842649708883</v>
      </c>
      <c r="T129" s="1">
        <v>45141</v>
      </c>
      <c r="U129" s="53">
        <v>0.011945102212586193</v>
      </c>
      <c r="X129" s="1">
        <v>45141</v>
      </c>
      <c r="Y129" s="53">
        <v>0.021306758455462364</v>
      </c>
      <c r="Z129" s="54">
        <f t="shared" si="1"/>
        <v>-0.0093616562428761717</v>
      </c>
    </row>
    <row r="130" spans="1:26" ht="15">
      <c r="A130" s="1">
        <f>'Control panel'!A139</f>
        <v>45198</v>
      </c>
      <c r="B130" s="4">
        <f>'Control panel'!B139-'Control panel'!C139</f>
        <v>0</v>
      </c>
      <c r="C130" s="28">
        <f>IF(B130&lt;0,-'Control panel'!E139*(B130/1000)*IF('Control panel'!$D$8="Yes",1.27,1),-'Control panel'!D139*(B130/1000)*IF('Control panel'!$D$8="Yes",1.27,1))</f>
        <v>0</v>
      </c>
      <c r="D130" s="3">
        <f>'Control panel'!E139*('Control panel'!C139/1000)</f>
        <v>0</v>
      </c>
      <c r="E130" s="3" t="str">
        <f ca="1">IF(I130="Y",+SUM(INDIRECT("C"&amp;MATCH(A130,A:A,0)&amp;":C"&amp;MATCH(WORKDAY(A130+1,-2,'Hungarian non-working days'!$A$2:$A$1001),A:A,0))),"-")</f>
        <v>-</v>
      </c>
      <c r="F130" s="3" t="str">
        <f ca="1">IF(I130="Y",SUM(INDIRECT("D"&amp;MATCH(A130,A:A,0)&amp;":D"&amp;MATCH(WORKDAY(A130+1,-2,'Hungarian non-working days'!$A$2:$A$1001),A:A,0))),"-")</f>
        <v>-</v>
      </c>
      <c r="G130" s="3" t="str">
        <f ca="1">IF(I130="Y",MAX(IFERROR(AVERAGEIF(INDIRECT("F"&amp;MATCH(A130,A:A,0)&amp;":F"&amp;MATCH(WORKDAY(A130+1,-250,'Hungarian non-working days'!$A$2:$A$1001),A:A,0)),"&gt;0",INDIRECT("F"&amp;MATCH(A130,A:A,0)&amp;":F"&amp;MATCH(WORKDAY(A130+1,-250,'Hungarian non-working days'!$A$2:$A$1001),A:A,0))),0),IFERROR(AVERAGEIF(INDIRECT("F"&amp;MATCH(A130,A:A,0)&amp;":F"&amp;MATCH(WORKDAY(A130+1,-10,'Hungarian non-working days'!$A$2:$A$1001),A:A,0)),"&gt;0",INDIRECT("F"&amp;MATCH(A130,A:A,0)&amp;":F"&amp;MATCH(WORKDAY(A130+1,-10,'Hungarian non-working days'!$A$2:$A$1001),A:A,0))),0)),"-")</f>
        <v>-</v>
      </c>
      <c r="H130" s="27" t="str">
        <f>IF(A130&lt;WORKDAY('Control panel'!$D$10,2,'Hungarian non-working days'!A126:A10124),"",IF(I130="Y",IFERROR(E130/G130,0),"-"))</f>
        <v>-</v>
      </c>
      <c r="I130" s="26" t="str">
        <f>IF(WORKDAY(A130,1,'Hungarian non-working days'!$A$2:$A$1001)=A130+1,"Y","N")</f>
        <v>N</v>
      </c>
      <c r="K130" s="39">
        <v>124</v>
      </c>
      <c r="L130" s="40">
        <f>(1-'Control panel'!$D$2)*POWER('Control panel'!$D$2,K130-1)/(1-POWER('Control panel'!$D$2,365))</f>
        <v>0.0026878196165875212</v>
      </c>
      <c r="T130" s="1">
        <v>45140</v>
      </c>
      <c r="U130" s="53">
        <v>0.021306758455462368</v>
      </c>
      <c r="X130" s="1">
        <v>45140</v>
      </c>
      <c r="Y130" s="53">
        <v>0.0014383270364348136</v>
      </c>
      <c r="Z130" s="54">
        <f t="shared" si="1"/>
        <v>0.019868431419027555</v>
      </c>
    </row>
    <row r="131" spans="1:26" ht="15">
      <c r="A131" s="1">
        <f>'Control panel'!A140</f>
        <v>45197</v>
      </c>
      <c r="B131" s="4">
        <f>'Control panel'!B140-'Control panel'!C140</f>
        <v>0</v>
      </c>
      <c r="C131" s="28">
        <f>IF(B131&lt;0,-'Control panel'!E140*(B131/1000)*IF('Control panel'!$D$8="Yes",1.27,1),-'Control panel'!D140*(B131/1000)*IF('Control panel'!$D$8="Yes",1.27,1))</f>
        <v>0</v>
      </c>
      <c r="D131" s="3">
        <f>'Control panel'!E140*('Control panel'!C140/1000)</f>
        <v>0</v>
      </c>
      <c r="E131" s="3">
        <f ca="1">IF(I131="Y",+SUM(INDIRECT("C"&amp;MATCH(A131,A:A,0)&amp;":C"&amp;MATCH(WORKDAY(A131+1,-2,'Hungarian non-working days'!$A$2:$A$1001),A:A,0))),"-")</f>
        <v>0</v>
      </c>
      <c r="F131" s="3">
        <f ca="1">IF(I131="Y",SUM(INDIRECT("D"&amp;MATCH(A131,A:A,0)&amp;":D"&amp;MATCH(WORKDAY(A131+1,-2,'Hungarian non-working days'!$A$2:$A$1001),A:A,0))),"-")</f>
        <v>0</v>
      </c>
      <c r="G131" s="3">
        <f ca="1">IF(I131="Y",MAX(IFERROR(AVERAGEIF(INDIRECT("F"&amp;MATCH(A131,A:A,0)&amp;":F"&amp;MATCH(WORKDAY(A131+1,-250,'Hungarian non-working days'!$A$2:$A$1001),A:A,0)),"&gt;0",INDIRECT("F"&amp;MATCH(A131,A:A,0)&amp;":F"&amp;MATCH(WORKDAY(A131+1,-250,'Hungarian non-working days'!$A$2:$A$1001),A:A,0))),0),IFERROR(AVERAGEIF(INDIRECT("F"&amp;MATCH(A131,A:A,0)&amp;":F"&amp;MATCH(WORKDAY(A131+1,-10,'Hungarian non-working days'!$A$2:$A$1001),A:A,0)),"&gt;0",INDIRECT("F"&amp;MATCH(A131,A:A,0)&amp;":F"&amp;MATCH(WORKDAY(A131+1,-10,'Hungarian non-working days'!$A$2:$A$1001),A:A,0))),0)),"-")</f>
        <v>0</v>
      </c>
      <c r="H131" s="27">
        <f>IF(A131&lt;WORKDAY('Control panel'!$D$10,2,'Hungarian non-working days'!A127:A10125),"",IF(I131="Y",IFERROR(E131/G131,0),"-"))</f>
        <v>0</v>
      </c>
      <c r="I131" s="26" t="str">
        <f>IF(WORKDAY(A131,1,'Hungarian non-working days'!$A$2:$A$1001)=A131+1,"Y","N")</f>
        <v>Y</v>
      </c>
      <c r="K131" s="39">
        <v>125</v>
      </c>
      <c r="L131" s="40">
        <f>(1-'Control panel'!$D$2)*POWER('Control panel'!$D$2,K131-1)/(1-POWER('Control panel'!$D$2,365))</f>
        <v>0.0026542218713801772</v>
      </c>
      <c r="T131" s="1">
        <v>45139</v>
      </c>
      <c r="U131" s="53">
        <v>0.0014383270364348136</v>
      </c>
      <c r="X131" s="1">
        <v>45139</v>
      </c>
      <c r="Y131" s="53">
        <v>-0.0039412159844783232</v>
      </c>
      <c r="Z131" s="54">
        <f t="shared" si="1"/>
        <v>0.0053795430209131363</v>
      </c>
    </row>
    <row r="132" spans="1:26" ht="15">
      <c r="A132" s="1">
        <f>'Control panel'!A141</f>
        <v>45196</v>
      </c>
      <c r="B132" s="4">
        <f>'Control panel'!B141-'Control panel'!C141</f>
        <v>0</v>
      </c>
      <c r="C132" s="28">
        <f>IF(B132&lt;0,-'Control panel'!E141*(B132/1000)*IF('Control panel'!$D$8="Yes",1.27,1),-'Control panel'!D141*(B132/1000)*IF('Control panel'!$D$8="Yes",1.27,1))</f>
        <v>0</v>
      </c>
      <c r="D132" s="3">
        <f>'Control panel'!E141*('Control panel'!C141/1000)</f>
        <v>0</v>
      </c>
      <c r="E132" s="3">
        <f ca="1">IF(I132="Y",+SUM(INDIRECT("C"&amp;MATCH(A132,A:A,0)&amp;":C"&amp;MATCH(WORKDAY(A132+1,-2,'Hungarian non-working days'!$A$2:$A$1001),A:A,0))),"-")</f>
        <v>0</v>
      </c>
      <c r="F132" s="3">
        <f ca="1">IF(I132="Y",SUM(INDIRECT("D"&amp;MATCH(A132,A:A,0)&amp;":D"&amp;MATCH(WORKDAY(A132+1,-2,'Hungarian non-working days'!$A$2:$A$1001),A:A,0))),"-")</f>
        <v>0</v>
      </c>
      <c r="G132" s="3">
        <f ca="1">IF(I132="Y",MAX(IFERROR(AVERAGEIF(INDIRECT("F"&amp;MATCH(A132,A:A,0)&amp;":F"&amp;MATCH(WORKDAY(A132+1,-250,'Hungarian non-working days'!$A$2:$A$1001),A:A,0)),"&gt;0",INDIRECT("F"&amp;MATCH(A132,A:A,0)&amp;":F"&amp;MATCH(WORKDAY(A132+1,-250,'Hungarian non-working days'!$A$2:$A$1001),A:A,0))),0),IFERROR(AVERAGEIF(INDIRECT("F"&amp;MATCH(A132,A:A,0)&amp;":F"&amp;MATCH(WORKDAY(A132+1,-10,'Hungarian non-working days'!$A$2:$A$1001),A:A,0)),"&gt;0",INDIRECT("F"&amp;MATCH(A132,A:A,0)&amp;":F"&amp;MATCH(WORKDAY(A132+1,-10,'Hungarian non-working days'!$A$2:$A$1001),A:A,0))),0)),"-")</f>
        <v>0</v>
      </c>
      <c r="H132" s="27">
        <f>IF(A132&lt;WORKDAY('Control panel'!$D$10,2,'Hungarian non-working days'!A128:A10126),"",IF(I132="Y",IFERROR(E132/G132,0),"-"))</f>
        <v>0</v>
      </c>
      <c r="I132" s="26" t="str">
        <f>IF(WORKDAY(A132,1,'Hungarian non-working days'!$A$2:$A$1001)=A132+1,"Y","N")</f>
        <v>Y</v>
      </c>
      <c r="K132" s="39">
        <v>126</v>
      </c>
      <c r="L132" s="40">
        <f>(1-'Control panel'!$D$2)*POWER('Control panel'!$D$2,K132-1)/(1-POWER('Control panel'!$D$2,365))</f>
        <v>0.0026210440979879258</v>
      </c>
      <c r="T132" s="1">
        <v>45138</v>
      </c>
      <c r="U132" s="53">
        <v>-0.0039412159844783232</v>
      </c>
      <c r="X132" s="1">
        <v>45138</v>
      </c>
      <c r="Y132" s="53">
        <v>-0.025506195253366434</v>
      </c>
      <c r="Z132" s="54">
        <f t="shared" si="1"/>
        <v>0.021564979268888111</v>
      </c>
    </row>
    <row r="133" spans="1:26" ht="15">
      <c r="A133" s="1">
        <f>'Control panel'!A142</f>
        <v>45195</v>
      </c>
      <c r="B133" s="4">
        <f>'Control panel'!B142-'Control panel'!C142</f>
        <v>0</v>
      </c>
      <c r="C133" s="28">
        <f>IF(B133&lt;0,-'Control panel'!E142*(B133/1000)*IF('Control panel'!$D$8="Yes",1.27,1),-'Control panel'!D142*(B133/1000)*IF('Control panel'!$D$8="Yes",1.27,1))</f>
        <v>0</v>
      </c>
      <c r="D133" s="3">
        <f>'Control panel'!E142*('Control panel'!C142/1000)</f>
        <v>0</v>
      </c>
      <c r="E133" s="3">
        <f ca="1">IF(I133="Y",+SUM(INDIRECT("C"&amp;MATCH(A133,A:A,0)&amp;":C"&amp;MATCH(WORKDAY(A133+1,-2,'Hungarian non-working days'!$A$2:$A$1001),A:A,0))),"-")</f>
        <v>0</v>
      </c>
      <c r="F133" s="3">
        <f ca="1">IF(I133="Y",SUM(INDIRECT("D"&amp;MATCH(A133,A:A,0)&amp;":D"&amp;MATCH(WORKDAY(A133+1,-2,'Hungarian non-working days'!$A$2:$A$1001),A:A,0))),"-")</f>
        <v>0</v>
      </c>
      <c r="G133" s="3">
        <f ca="1">IF(I133="Y",MAX(IFERROR(AVERAGEIF(INDIRECT("F"&amp;MATCH(A133,A:A,0)&amp;":F"&amp;MATCH(WORKDAY(A133+1,-250,'Hungarian non-working days'!$A$2:$A$1001),A:A,0)),"&gt;0",INDIRECT("F"&amp;MATCH(A133,A:A,0)&amp;":F"&amp;MATCH(WORKDAY(A133+1,-250,'Hungarian non-working days'!$A$2:$A$1001),A:A,0))),0),IFERROR(AVERAGEIF(INDIRECT("F"&amp;MATCH(A133,A:A,0)&amp;":F"&amp;MATCH(WORKDAY(A133+1,-10,'Hungarian non-working days'!$A$2:$A$1001),A:A,0)),"&gt;0",INDIRECT("F"&amp;MATCH(A133,A:A,0)&amp;":F"&amp;MATCH(WORKDAY(A133+1,-10,'Hungarian non-working days'!$A$2:$A$1001),A:A,0))),0)),"-")</f>
        <v>0</v>
      </c>
      <c r="H133" s="27">
        <f>IF(A133&lt;WORKDAY('Control panel'!$D$10,2,'Hungarian non-working days'!A129:A10127),"",IF(I133="Y",IFERROR(E133/G133,0),"-"))</f>
        <v>0</v>
      </c>
      <c r="I133" s="26" t="str">
        <f>IF(WORKDAY(A133,1,'Hungarian non-working days'!$A$2:$A$1001)=A133+1,"Y","N")</f>
        <v>Y</v>
      </c>
      <c r="K133" s="39">
        <v>127</v>
      </c>
      <c r="L133" s="40">
        <f>(1-'Control panel'!$D$2)*POWER('Control panel'!$D$2,K133-1)/(1-POWER('Control panel'!$D$2,365))</f>
        <v>0.0025882810467630765</v>
      </c>
      <c r="T133" s="1">
        <v>45135</v>
      </c>
      <c r="U133" s="53">
        <v>-0.025506195253366441</v>
      </c>
      <c r="X133" s="1">
        <v>45137</v>
      </c>
      <c r="Y133" s="53">
        <v>-0.019955470015057656</v>
      </c>
      <c r="Z133" s="54">
        <f t="shared" si="1"/>
        <v>-0.0055507252383087853</v>
      </c>
    </row>
    <row r="134" spans="1:26" ht="15">
      <c r="A134" s="1">
        <f>'Control panel'!A143</f>
        <v>45194</v>
      </c>
      <c r="B134" s="4">
        <f>'Control panel'!B143-'Control panel'!C143</f>
        <v>0</v>
      </c>
      <c r="C134" s="28">
        <f>IF(B134&lt;0,-'Control panel'!E143*(B134/1000)*IF('Control panel'!$D$8="Yes",1.27,1),-'Control panel'!D143*(B134/1000)*IF('Control panel'!$D$8="Yes",1.27,1))</f>
        <v>0</v>
      </c>
      <c r="D134" s="3">
        <f>'Control panel'!E143*('Control panel'!C143/1000)</f>
        <v>0</v>
      </c>
      <c r="E134" s="3">
        <f ca="1">IF(I134="Y",+SUM(INDIRECT("C"&amp;MATCH(A134,A:A,0)&amp;":C"&amp;MATCH(WORKDAY(A134+1,-2,'Hungarian non-working days'!$A$2:$A$1001),A:A,0))),"-")</f>
        <v>0</v>
      </c>
      <c r="F134" s="3">
        <f ca="1">IF(I134="Y",SUM(INDIRECT("D"&amp;MATCH(A134,A:A,0)&amp;":D"&amp;MATCH(WORKDAY(A134+1,-2,'Hungarian non-working days'!$A$2:$A$1001),A:A,0))),"-")</f>
        <v>0</v>
      </c>
      <c r="G134" s="3">
        <f ca="1">IF(I134="Y",MAX(IFERROR(AVERAGEIF(INDIRECT("F"&amp;MATCH(A134,A:A,0)&amp;":F"&amp;MATCH(WORKDAY(A134+1,-250,'Hungarian non-working days'!$A$2:$A$1001),A:A,0)),"&gt;0",INDIRECT("F"&amp;MATCH(A134,A:A,0)&amp;":F"&amp;MATCH(WORKDAY(A134+1,-250,'Hungarian non-working days'!$A$2:$A$1001),A:A,0))),0),IFERROR(AVERAGEIF(INDIRECT("F"&amp;MATCH(A134,A:A,0)&amp;":F"&amp;MATCH(WORKDAY(A134+1,-10,'Hungarian non-working days'!$A$2:$A$1001),A:A,0)),"&gt;0",INDIRECT("F"&amp;MATCH(A134,A:A,0)&amp;":F"&amp;MATCH(WORKDAY(A134+1,-10,'Hungarian non-working days'!$A$2:$A$1001),A:A,0))),0)),"-")</f>
        <v>0</v>
      </c>
      <c r="H134" s="27">
        <f>IF(A134&lt;WORKDAY('Control panel'!$D$10,2,'Hungarian non-working days'!A130:A10128),"",IF(I134="Y",IFERROR(E134/G134,0),"-"))</f>
        <v>0</v>
      </c>
      <c r="I134" s="26" t="str">
        <f>IF(WORKDAY(A134,1,'Hungarian non-working days'!$A$2:$A$1001)=A134+1,"Y","N")</f>
        <v>Y</v>
      </c>
      <c r="K134" s="39">
        <v>128</v>
      </c>
      <c r="L134" s="40">
        <f>(1-'Control panel'!$D$2)*POWER('Control panel'!$D$2,K134-1)/(1-POWER('Control panel'!$D$2,365))</f>
        <v>0.0025559275336785384</v>
      </c>
      <c r="T134" s="1">
        <v>45134</v>
      </c>
      <c r="U134" s="53">
        <v>-0.019955470015057663</v>
      </c>
      <c r="X134" s="1">
        <v>45134</v>
      </c>
      <c r="Y134" s="53">
        <v>-0.00072995000939881109</v>
      </c>
      <c r="Z134" s="54">
        <f t="shared" si="1"/>
        <v>-0.019225520005658851</v>
      </c>
    </row>
    <row r="135" spans="1:26" ht="15">
      <c r="A135" s="1">
        <f>'Control panel'!A144</f>
        <v>45193</v>
      </c>
      <c r="B135" s="4">
        <f>'Control panel'!B144-'Control panel'!C144</f>
        <v>0</v>
      </c>
      <c r="C135" s="28">
        <f>IF(B135&lt;0,-'Control panel'!E144*(B135/1000)*IF('Control panel'!$D$8="Yes",1.27,1),-'Control panel'!D144*(B135/1000)*IF('Control panel'!$D$8="Yes",1.27,1))</f>
        <v>0</v>
      </c>
      <c r="D135" s="3">
        <f>'Control panel'!E144*('Control panel'!C144/1000)</f>
        <v>0</v>
      </c>
      <c r="E135" s="3">
        <f ca="1">IF(I135="Y",+SUM(INDIRECT("C"&amp;MATCH(A135,A:A,0)&amp;":C"&amp;MATCH(WORKDAY(A135+1,-2,'Hungarian non-working days'!$A$2:$A$1001),A:A,0))),"-")</f>
        <v>0</v>
      </c>
      <c r="F135" s="3">
        <f ca="1">IF(I135="Y",SUM(INDIRECT("D"&amp;MATCH(A135,A:A,0)&amp;":D"&amp;MATCH(WORKDAY(A135+1,-2,'Hungarian non-working days'!$A$2:$A$1001),A:A,0))),"-")</f>
        <v>0</v>
      </c>
      <c r="G135" s="3">
        <f ca="1">IF(I135="Y",MAX(IFERROR(AVERAGEIF(INDIRECT("F"&amp;MATCH(A135,A:A,0)&amp;":F"&amp;MATCH(WORKDAY(A135+1,-250,'Hungarian non-working days'!$A$2:$A$1001),A:A,0)),"&gt;0",INDIRECT("F"&amp;MATCH(A135,A:A,0)&amp;":F"&amp;MATCH(WORKDAY(A135+1,-250,'Hungarian non-working days'!$A$2:$A$1001),A:A,0))),0),IFERROR(AVERAGEIF(INDIRECT("F"&amp;MATCH(A135,A:A,0)&amp;":F"&amp;MATCH(WORKDAY(A135+1,-10,'Hungarian non-working days'!$A$2:$A$1001),A:A,0)),"&gt;0",INDIRECT("F"&amp;MATCH(A135,A:A,0)&amp;":F"&amp;MATCH(WORKDAY(A135+1,-10,'Hungarian non-working days'!$A$2:$A$1001),A:A,0))),0)),"-")</f>
        <v>0</v>
      </c>
      <c r="H135" s="27">
        <f>IF(A135&lt;WORKDAY('Control panel'!$D$10,2,'Hungarian non-working days'!A131:A10129),"",IF(I135="Y",IFERROR(E135/G135,0),"-"))</f>
        <v>0</v>
      </c>
      <c r="I135" s="26" t="str">
        <f>IF(WORKDAY(A135,1,'Hungarian non-working days'!$A$2:$A$1001)=A135+1,"Y","N")</f>
        <v>Y</v>
      </c>
      <c r="K135" s="39">
        <v>129</v>
      </c>
      <c r="L135" s="40">
        <f>(1-'Control panel'!$D$2)*POWER('Control panel'!$D$2,K135-1)/(1-POWER('Control panel'!$D$2,365))</f>
        <v>0.0025239784395075567</v>
      </c>
      <c r="T135" s="1">
        <v>45133</v>
      </c>
      <c r="U135" s="53">
        <v>-0.00072995000939881109</v>
      </c>
      <c r="X135" s="1">
        <v>45133</v>
      </c>
      <c r="Y135" s="53">
        <v>-0.0043115829645578151</v>
      </c>
      <c r="Z135" s="54">
        <f t="shared" si="2" ref="Z135:Z198">+U135-Y135</f>
        <v>0.0035816329551590039</v>
      </c>
    </row>
    <row r="136" spans="1:26" ht="15">
      <c r="A136" s="1">
        <f>'Control panel'!A145</f>
        <v>45192</v>
      </c>
      <c r="B136" s="4">
        <f>'Control panel'!B145-'Control panel'!C145</f>
        <v>0</v>
      </c>
      <c r="C136" s="28">
        <f>IF(B136&lt;0,-'Control panel'!E145*(B136/1000)*IF('Control panel'!$D$8="Yes",1.27,1),-'Control panel'!D145*(B136/1000)*IF('Control panel'!$D$8="Yes",1.27,1))</f>
        <v>0</v>
      </c>
      <c r="D136" s="3">
        <f>'Control panel'!E145*('Control panel'!C145/1000)</f>
        <v>0</v>
      </c>
      <c r="E136" s="3" t="str">
        <f ca="1">IF(I136="Y",+SUM(INDIRECT("C"&amp;MATCH(A136,A:A,0)&amp;":C"&amp;MATCH(WORKDAY(A136+1,-2,'Hungarian non-working days'!$A$2:$A$1001),A:A,0))),"-")</f>
        <v>-</v>
      </c>
      <c r="F136" s="3" t="str">
        <f ca="1">IF(I136="Y",SUM(INDIRECT("D"&amp;MATCH(A136,A:A,0)&amp;":D"&amp;MATCH(WORKDAY(A136+1,-2,'Hungarian non-working days'!$A$2:$A$1001),A:A,0))),"-")</f>
        <v>-</v>
      </c>
      <c r="G136" s="3" t="str">
        <f ca="1">IF(I136="Y",MAX(IFERROR(AVERAGEIF(INDIRECT("F"&amp;MATCH(A136,A:A,0)&amp;":F"&amp;MATCH(WORKDAY(A136+1,-250,'Hungarian non-working days'!$A$2:$A$1001),A:A,0)),"&gt;0",INDIRECT("F"&amp;MATCH(A136,A:A,0)&amp;":F"&amp;MATCH(WORKDAY(A136+1,-250,'Hungarian non-working days'!$A$2:$A$1001),A:A,0))),0),IFERROR(AVERAGEIF(INDIRECT("F"&amp;MATCH(A136,A:A,0)&amp;":F"&amp;MATCH(WORKDAY(A136+1,-10,'Hungarian non-working days'!$A$2:$A$1001),A:A,0)),"&gt;0",INDIRECT("F"&amp;MATCH(A136,A:A,0)&amp;":F"&amp;MATCH(WORKDAY(A136+1,-10,'Hungarian non-working days'!$A$2:$A$1001),A:A,0))),0)),"-")</f>
        <v>-</v>
      </c>
      <c r="H136" s="27" t="str">
        <f>IF(A136&lt;WORKDAY('Control panel'!$D$10,2,'Hungarian non-working days'!A132:A10130),"",IF(I136="Y",IFERROR(E136/G136,0),"-"))</f>
        <v>-</v>
      </c>
      <c r="I136" s="26" t="str">
        <f>IF(WORKDAY(A136,1,'Hungarian non-working days'!$A$2:$A$1001)=A136+1,"Y","N")</f>
        <v>N</v>
      </c>
      <c r="K136" s="39">
        <v>130</v>
      </c>
      <c r="L136" s="40">
        <f>(1-'Control panel'!$D$2)*POWER('Control panel'!$D$2,K136-1)/(1-POWER('Control panel'!$D$2,365))</f>
        <v>0.0024924287090137124</v>
      </c>
      <c r="T136" s="1">
        <v>45132</v>
      </c>
      <c r="U136" s="53">
        <v>-0.0043115829645578151</v>
      </c>
      <c r="X136" s="1">
        <v>45132</v>
      </c>
      <c r="Y136" s="53">
        <v>-0.0050771284766543056</v>
      </c>
      <c r="Z136" s="54">
        <f t="shared" si="2"/>
        <v>0.0007655455120964905</v>
      </c>
    </row>
    <row r="137" spans="1:26" ht="15">
      <c r="A137" s="1">
        <f>'Control panel'!A146</f>
        <v>45191</v>
      </c>
      <c r="B137" s="4">
        <f>'Control panel'!B146-'Control panel'!C146</f>
        <v>0</v>
      </c>
      <c r="C137" s="28">
        <f>IF(B137&lt;0,-'Control panel'!E146*(B137/1000)*IF('Control panel'!$D$8="Yes",1.27,1),-'Control panel'!D146*(B137/1000)*IF('Control panel'!$D$8="Yes",1.27,1))</f>
        <v>0</v>
      </c>
      <c r="D137" s="3">
        <f>'Control panel'!E146*('Control panel'!C146/1000)</f>
        <v>0</v>
      </c>
      <c r="E137" s="3" t="str">
        <f ca="1">IF(I137="Y",+SUM(INDIRECT("C"&amp;MATCH(A137,A:A,0)&amp;":C"&amp;MATCH(WORKDAY(A137+1,-2,'Hungarian non-working days'!$A$2:$A$1001),A:A,0))),"-")</f>
        <v>-</v>
      </c>
      <c r="F137" s="3" t="str">
        <f ca="1">IF(I137="Y",SUM(INDIRECT("D"&amp;MATCH(A137,A:A,0)&amp;":D"&amp;MATCH(WORKDAY(A137+1,-2,'Hungarian non-working days'!$A$2:$A$1001),A:A,0))),"-")</f>
        <v>-</v>
      </c>
      <c r="G137" s="3" t="str">
        <f ca="1">IF(I137="Y",MAX(IFERROR(AVERAGEIF(INDIRECT("F"&amp;MATCH(A137,A:A,0)&amp;":F"&amp;MATCH(WORKDAY(A137+1,-250,'Hungarian non-working days'!$A$2:$A$1001),A:A,0)),"&gt;0",INDIRECT("F"&amp;MATCH(A137,A:A,0)&amp;":F"&amp;MATCH(WORKDAY(A137+1,-250,'Hungarian non-working days'!$A$2:$A$1001),A:A,0))),0),IFERROR(AVERAGEIF(INDIRECT("F"&amp;MATCH(A137,A:A,0)&amp;":F"&amp;MATCH(WORKDAY(A137+1,-10,'Hungarian non-working days'!$A$2:$A$1001),A:A,0)),"&gt;0",INDIRECT("F"&amp;MATCH(A137,A:A,0)&amp;":F"&amp;MATCH(WORKDAY(A137+1,-10,'Hungarian non-working days'!$A$2:$A$1001),A:A,0))),0)),"-")</f>
        <v>-</v>
      </c>
      <c r="H137" s="27" t="str">
        <f>IF(A137&lt;WORKDAY('Control panel'!$D$10,2,'Hungarian non-working days'!A133:A10131),"",IF(I137="Y",IFERROR(E137/G137,0),"-"))</f>
        <v>-</v>
      </c>
      <c r="I137" s="26" t="str">
        <f>IF(WORKDAY(A137,1,'Hungarian non-working days'!$A$2:$A$1001)=A137+1,"Y","N")</f>
        <v>N</v>
      </c>
      <c r="K137" s="39">
        <v>131</v>
      </c>
      <c r="L137" s="40">
        <f>(1-'Control panel'!$D$2)*POWER('Control panel'!$D$2,K137-1)/(1-POWER('Control panel'!$D$2,365))</f>
        <v>0.0024612733501510409</v>
      </c>
      <c r="T137" s="1">
        <v>45131</v>
      </c>
      <c r="U137" s="53">
        <v>-0.0050771284766543056</v>
      </c>
      <c r="X137" s="1">
        <v>45131</v>
      </c>
      <c r="Y137" s="53">
        <v>-0.0070619036285181703</v>
      </c>
      <c r="Z137" s="54">
        <f t="shared" si="2"/>
        <v>0.0019847751518638646</v>
      </c>
    </row>
    <row r="138" spans="1:26" ht="15">
      <c r="A138" s="1">
        <f>'Control panel'!A147</f>
        <v>45190</v>
      </c>
      <c r="B138" s="4">
        <f>'Control panel'!B147-'Control panel'!C147</f>
        <v>0</v>
      </c>
      <c r="C138" s="28">
        <f>IF(B138&lt;0,-'Control panel'!E147*(B138/1000)*IF('Control panel'!$D$8="Yes",1.27,1),-'Control panel'!D147*(B138/1000)*IF('Control panel'!$D$8="Yes",1.27,1))</f>
        <v>0</v>
      </c>
      <c r="D138" s="3">
        <f>'Control panel'!E147*('Control panel'!C147/1000)</f>
        <v>0</v>
      </c>
      <c r="E138" s="3">
        <f ca="1">IF(I138="Y",+SUM(INDIRECT("C"&amp;MATCH(A138,A:A,0)&amp;":C"&amp;MATCH(WORKDAY(A138+1,-2,'Hungarian non-working days'!$A$2:$A$1001),A:A,0))),"-")</f>
        <v>0</v>
      </c>
      <c r="F138" s="3">
        <f ca="1">IF(I138="Y",SUM(INDIRECT("D"&amp;MATCH(A138,A:A,0)&amp;":D"&amp;MATCH(WORKDAY(A138+1,-2,'Hungarian non-working days'!$A$2:$A$1001),A:A,0))),"-")</f>
        <v>0</v>
      </c>
      <c r="G138" s="3">
        <f ca="1">IF(I138="Y",MAX(IFERROR(AVERAGEIF(INDIRECT("F"&amp;MATCH(A138,A:A,0)&amp;":F"&amp;MATCH(WORKDAY(A138+1,-250,'Hungarian non-working days'!$A$2:$A$1001),A:A,0)),"&gt;0",INDIRECT("F"&amp;MATCH(A138,A:A,0)&amp;":F"&amp;MATCH(WORKDAY(A138+1,-250,'Hungarian non-working days'!$A$2:$A$1001),A:A,0))),0),IFERROR(AVERAGEIF(INDIRECT("F"&amp;MATCH(A138,A:A,0)&amp;":F"&amp;MATCH(WORKDAY(A138+1,-10,'Hungarian non-working days'!$A$2:$A$1001),A:A,0)),"&gt;0",INDIRECT("F"&amp;MATCH(A138,A:A,0)&amp;":F"&amp;MATCH(WORKDAY(A138+1,-10,'Hungarian non-working days'!$A$2:$A$1001),A:A,0))),0)),"-")</f>
        <v>0</v>
      </c>
      <c r="H138" s="27">
        <f>IF(A138&lt;WORKDAY('Control panel'!$D$10,2,'Hungarian non-working days'!A134:A10132),"",IF(I138="Y",IFERROR(E138/G138,0),"-"))</f>
        <v>0</v>
      </c>
      <c r="I138" s="26" t="str">
        <f>IF(WORKDAY(A138,1,'Hungarian non-working days'!$A$2:$A$1001)=A138+1,"Y","N")</f>
        <v>Y</v>
      </c>
      <c r="K138" s="39">
        <v>132</v>
      </c>
      <c r="L138" s="40">
        <f>(1-'Control panel'!$D$2)*POWER('Control panel'!$D$2,K138-1)/(1-POWER('Control panel'!$D$2,365))</f>
        <v>0.0024305074332741528</v>
      </c>
      <c r="T138" s="1">
        <v>45128</v>
      </c>
      <c r="U138" s="53">
        <v>-0.0070619036285181711</v>
      </c>
      <c r="X138" s="1">
        <v>45130</v>
      </c>
      <c r="Y138" s="53">
        <v>-0.0034372070108024846</v>
      </c>
      <c r="Z138" s="54">
        <f t="shared" si="2"/>
        <v>-0.0036246966177156865</v>
      </c>
    </row>
    <row r="139" spans="1:26" ht="15">
      <c r="A139" s="1">
        <f>'Control panel'!A148</f>
        <v>45189</v>
      </c>
      <c r="B139" s="4">
        <f>'Control panel'!B148-'Control panel'!C148</f>
        <v>0</v>
      </c>
      <c r="C139" s="28">
        <f>IF(B139&lt;0,-'Control panel'!E148*(B139/1000)*IF('Control panel'!$D$8="Yes",1.27,1),-'Control panel'!D148*(B139/1000)*IF('Control panel'!$D$8="Yes",1.27,1))</f>
        <v>0</v>
      </c>
      <c r="D139" s="3">
        <f>'Control panel'!E148*('Control panel'!C148/1000)</f>
        <v>0</v>
      </c>
      <c r="E139" s="3">
        <f ca="1">IF(I139="Y",+SUM(INDIRECT("C"&amp;MATCH(A139,A:A,0)&amp;":C"&amp;MATCH(WORKDAY(A139+1,-2,'Hungarian non-working days'!$A$2:$A$1001),A:A,0))),"-")</f>
        <v>0</v>
      </c>
      <c r="F139" s="3">
        <f ca="1">IF(I139="Y",SUM(INDIRECT("D"&amp;MATCH(A139,A:A,0)&amp;":D"&amp;MATCH(WORKDAY(A139+1,-2,'Hungarian non-working days'!$A$2:$A$1001),A:A,0))),"-")</f>
        <v>0</v>
      </c>
      <c r="G139" s="3">
        <f ca="1">IF(I139="Y",MAX(IFERROR(AVERAGEIF(INDIRECT("F"&amp;MATCH(A139,A:A,0)&amp;":F"&amp;MATCH(WORKDAY(A139+1,-250,'Hungarian non-working days'!$A$2:$A$1001),A:A,0)),"&gt;0",INDIRECT("F"&amp;MATCH(A139,A:A,0)&amp;":F"&amp;MATCH(WORKDAY(A139+1,-250,'Hungarian non-working days'!$A$2:$A$1001),A:A,0))),0),IFERROR(AVERAGEIF(INDIRECT("F"&amp;MATCH(A139,A:A,0)&amp;":F"&amp;MATCH(WORKDAY(A139+1,-10,'Hungarian non-working days'!$A$2:$A$1001),A:A,0)),"&gt;0",INDIRECT("F"&amp;MATCH(A139,A:A,0)&amp;":F"&amp;MATCH(WORKDAY(A139+1,-10,'Hungarian non-working days'!$A$2:$A$1001),A:A,0))),0)),"-")</f>
        <v>0</v>
      </c>
      <c r="H139" s="27">
        <f>IF(A139&lt;WORKDAY('Control panel'!$D$10,2,'Hungarian non-working days'!A135:A10133),"",IF(I139="Y",IFERROR(E139/G139,0),"-"))</f>
        <v>0</v>
      </c>
      <c r="I139" s="26" t="str">
        <f>IF(WORKDAY(A139,1,'Hungarian non-working days'!$A$2:$A$1001)=A139+1,"Y","N")</f>
        <v>Y</v>
      </c>
      <c r="K139" s="39">
        <v>133</v>
      </c>
      <c r="L139" s="40">
        <f>(1-'Control panel'!$D$2)*POWER('Control panel'!$D$2,K139-1)/(1-POWER('Control panel'!$D$2,365))</f>
        <v>0.0024001260903582259</v>
      </c>
      <c r="T139" s="1">
        <v>45127</v>
      </c>
      <c r="U139" s="53">
        <v>-0.0034372070108024846</v>
      </c>
      <c r="X139" s="1">
        <v>45127</v>
      </c>
      <c r="Y139" s="53">
        <v>0.0021613394355104554</v>
      </c>
      <c r="Z139" s="54">
        <f t="shared" si="2"/>
        <v>-0.00559854644631294</v>
      </c>
    </row>
    <row r="140" spans="1:26" ht="15">
      <c r="A140" s="1">
        <f>'Control panel'!A149</f>
        <v>45188</v>
      </c>
      <c r="B140" s="4">
        <f>'Control panel'!B149-'Control panel'!C149</f>
        <v>0</v>
      </c>
      <c r="C140" s="28">
        <f>IF(B140&lt;0,-'Control panel'!E149*(B140/1000)*IF('Control panel'!$D$8="Yes",1.27,1),-'Control panel'!D149*(B140/1000)*IF('Control panel'!$D$8="Yes",1.27,1))</f>
        <v>0</v>
      </c>
      <c r="D140" s="3">
        <f>'Control panel'!E149*('Control panel'!C149/1000)</f>
        <v>0</v>
      </c>
      <c r="E140" s="3">
        <f ca="1">IF(I140="Y",+SUM(INDIRECT("C"&amp;MATCH(A140,A:A,0)&amp;":C"&amp;MATCH(WORKDAY(A140+1,-2,'Hungarian non-working days'!$A$2:$A$1001),A:A,0))),"-")</f>
        <v>0</v>
      </c>
      <c r="F140" s="3">
        <f ca="1">IF(I140="Y",SUM(INDIRECT("D"&amp;MATCH(A140,A:A,0)&amp;":D"&amp;MATCH(WORKDAY(A140+1,-2,'Hungarian non-working days'!$A$2:$A$1001),A:A,0))),"-")</f>
        <v>0</v>
      </c>
      <c r="G140" s="3">
        <f ca="1">IF(I140="Y",MAX(IFERROR(AVERAGEIF(INDIRECT("F"&amp;MATCH(A140,A:A,0)&amp;":F"&amp;MATCH(WORKDAY(A140+1,-250,'Hungarian non-working days'!$A$2:$A$1001),A:A,0)),"&gt;0",INDIRECT("F"&amp;MATCH(A140,A:A,0)&amp;":F"&amp;MATCH(WORKDAY(A140+1,-250,'Hungarian non-working days'!$A$2:$A$1001),A:A,0))),0),IFERROR(AVERAGEIF(INDIRECT("F"&amp;MATCH(A140,A:A,0)&amp;":F"&amp;MATCH(WORKDAY(A140+1,-10,'Hungarian non-working days'!$A$2:$A$1001),A:A,0)),"&gt;0",INDIRECT("F"&amp;MATCH(A140,A:A,0)&amp;":F"&amp;MATCH(WORKDAY(A140+1,-10,'Hungarian non-working days'!$A$2:$A$1001),A:A,0))),0)),"-")</f>
        <v>0</v>
      </c>
      <c r="H140" s="27">
        <f>IF(A140&lt;WORKDAY('Control panel'!$D$10,2,'Hungarian non-working days'!A136:A10134),"",IF(I140="Y",IFERROR(E140/G140,0),"-"))</f>
        <v>0</v>
      </c>
      <c r="I140" s="26" t="str">
        <f>IF(WORKDAY(A140,1,'Hungarian non-working days'!$A$2:$A$1001)=A140+1,"Y","N")</f>
        <v>Y</v>
      </c>
      <c r="K140" s="39">
        <v>134</v>
      </c>
      <c r="L140" s="40">
        <f>(1-'Control panel'!$D$2)*POWER('Control panel'!$D$2,K140-1)/(1-POWER('Control panel'!$D$2,365))</f>
        <v>0.0023701245142287481</v>
      </c>
      <c r="T140" s="1">
        <v>45126</v>
      </c>
      <c r="U140" s="53">
        <v>0.0021613394355104558</v>
      </c>
      <c r="X140" s="1">
        <v>45126</v>
      </c>
      <c r="Y140" s="53">
        <v>0.00072847211804335404</v>
      </c>
      <c r="Z140" s="54">
        <f t="shared" si="2"/>
        <v>0.0014328673174671016</v>
      </c>
    </row>
    <row r="141" spans="1:26" ht="15">
      <c r="A141" s="1">
        <f>'Control panel'!A150</f>
        <v>45187</v>
      </c>
      <c r="B141" s="4">
        <f>'Control panel'!B150-'Control panel'!C150</f>
        <v>0</v>
      </c>
      <c r="C141" s="28">
        <f>IF(B141&lt;0,-'Control panel'!E150*(B141/1000)*IF('Control panel'!$D$8="Yes",1.27,1),-'Control panel'!D150*(B141/1000)*IF('Control panel'!$D$8="Yes",1.27,1))</f>
        <v>0</v>
      </c>
      <c r="D141" s="3">
        <f>'Control panel'!E150*('Control panel'!C150/1000)</f>
        <v>0</v>
      </c>
      <c r="E141" s="3">
        <f ca="1">IF(I141="Y",+SUM(INDIRECT("C"&amp;MATCH(A141,A:A,0)&amp;":C"&amp;MATCH(WORKDAY(A141+1,-2,'Hungarian non-working days'!$A$2:$A$1001),A:A,0))),"-")</f>
        <v>0</v>
      </c>
      <c r="F141" s="3">
        <f ca="1">IF(I141="Y",SUM(INDIRECT("D"&amp;MATCH(A141,A:A,0)&amp;":D"&amp;MATCH(WORKDAY(A141+1,-2,'Hungarian non-working days'!$A$2:$A$1001),A:A,0))),"-")</f>
        <v>0</v>
      </c>
      <c r="G141" s="3">
        <f ca="1">IF(I141="Y",MAX(IFERROR(AVERAGEIF(INDIRECT("F"&amp;MATCH(A141,A:A,0)&amp;":F"&amp;MATCH(WORKDAY(A141+1,-250,'Hungarian non-working days'!$A$2:$A$1001),A:A,0)),"&gt;0",INDIRECT("F"&amp;MATCH(A141,A:A,0)&amp;":F"&amp;MATCH(WORKDAY(A141+1,-250,'Hungarian non-working days'!$A$2:$A$1001),A:A,0))),0),IFERROR(AVERAGEIF(INDIRECT("F"&amp;MATCH(A141,A:A,0)&amp;":F"&amp;MATCH(WORKDAY(A141+1,-10,'Hungarian non-working days'!$A$2:$A$1001),A:A,0)),"&gt;0",INDIRECT("F"&amp;MATCH(A141,A:A,0)&amp;":F"&amp;MATCH(WORKDAY(A141+1,-10,'Hungarian non-working days'!$A$2:$A$1001),A:A,0))),0)),"-")</f>
        <v>0</v>
      </c>
      <c r="H141" s="27">
        <f>IF(A141&lt;WORKDAY('Control panel'!$D$10,2,'Hungarian non-working days'!A137:A10135),"",IF(I141="Y",IFERROR(E141/G141,0),"-"))</f>
        <v>0</v>
      </c>
      <c r="I141" s="26" t="str">
        <f>IF(WORKDAY(A141,1,'Hungarian non-working days'!$A$2:$A$1001)=A141+1,"Y","N")</f>
        <v>Y</v>
      </c>
      <c r="K141" s="39">
        <v>135</v>
      </c>
      <c r="L141" s="40">
        <f>(1-'Control panel'!$D$2)*POWER('Control panel'!$D$2,K141-1)/(1-POWER('Control panel'!$D$2,365))</f>
        <v>0.0023404979578008889</v>
      </c>
      <c r="T141" s="1">
        <v>45125</v>
      </c>
      <c r="U141" s="53">
        <v>0.00072847211804335425</v>
      </c>
      <c r="X141" s="1">
        <v>45125</v>
      </c>
      <c r="Y141" s="53">
        <v>-0.0046977157452668941</v>
      </c>
      <c r="Z141" s="54">
        <f t="shared" si="2"/>
        <v>0.0054261878633102487</v>
      </c>
    </row>
    <row r="142" spans="1:26" ht="15">
      <c r="A142" s="1">
        <f>'Control panel'!A151</f>
        <v>45186</v>
      </c>
      <c r="B142" s="4">
        <f>'Control panel'!B151-'Control panel'!C151</f>
        <v>0</v>
      </c>
      <c r="C142" s="28">
        <f>IF(B142&lt;0,-'Control panel'!E151*(B142/1000)*IF('Control panel'!$D$8="Yes",1.27,1),-'Control panel'!D151*(B142/1000)*IF('Control panel'!$D$8="Yes",1.27,1))</f>
        <v>0</v>
      </c>
      <c r="D142" s="3">
        <f>'Control panel'!E151*('Control panel'!C151/1000)</f>
        <v>0</v>
      </c>
      <c r="E142" s="3">
        <f ca="1">IF(I142="Y",+SUM(INDIRECT("C"&amp;MATCH(A142,A:A,0)&amp;":C"&amp;MATCH(WORKDAY(A142+1,-2,'Hungarian non-working days'!$A$2:$A$1001),A:A,0))),"-")</f>
        <v>0</v>
      </c>
      <c r="F142" s="3">
        <f ca="1">IF(I142="Y",SUM(INDIRECT("D"&amp;MATCH(A142,A:A,0)&amp;":D"&amp;MATCH(WORKDAY(A142+1,-2,'Hungarian non-working days'!$A$2:$A$1001),A:A,0))),"-")</f>
        <v>0</v>
      </c>
      <c r="G142" s="3">
        <f ca="1">IF(I142="Y",MAX(IFERROR(AVERAGEIF(INDIRECT("F"&amp;MATCH(A142,A:A,0)&amp;":F"&amp;MATCH(WORKDAY(A142+1,-250,'Hungarian non-working days'!$A$2:$A$1001),A:A,0)),"&gt;0",INDIRECT("F"&amp;MATCH(A142,A:A,0)&amp;":F"&amp;MATCH(WORKDAY(A142+1,-250,'Hungarian non-working days'!$A$2:$A$1001),A:A,0))),0),IFERROR(AVERAGEIF(INDIRECT("F"&amp;MATCH(A142,A:A,0)&amp;":F"&amp;MATCH(WORKDAY(A142+1,-10,'Hungarian non-working days'!$A$2:$A$1001),A:A,0)),"&gt;0",INDIRECT("F"&amp;MATCH(A142,A:A,0)&amp;":F"&amp;MATCH(WORKDAY(A142+1,-10,'Hungarian non-working days'!$A$2:$A$1001),A:A,0))),0)),"-")</f>
        <v>0</v>
      </c>
      <c r="H142" s="27">
        <f>IF(A142&lt;WORKDAY('Control panel'!$D$10,2,'Hungarian non-working days'!A138:A10136),"",IF(I142="Y",IFERROR(E142/G142,0),"-"))</f>
        <v>0</v>
      </c>
      <c r="I142" s="26" t="str">
        <f>IF(WORKDAY(A142,1,'Hungarian non-working days'!$A$2:$A$1001)=A142+1,"Y","N")</f>
        <v>Y</v>
      </c>
      <c r="K142" s="39">
        <v>136</v>
      </c>
      <c r="L142" s="40">
        <f>(1-'Control panel'!$D$2)*POWER('Control panel'!$D$2,K142-1)/(1-POWER('Control panel'!$D$2,365))</f>
        <v>0.0023112417333283775</v>
      </c>
      <c r="T142" s="1">
        <v>45124</v>
      </c>
      <c r="U142" s="53">
        <v>-0.0046977157452668941</v>
      </c>
      <c r="X142" s="1">
        <v>45124</v>
      </c>
      <c r="Y142" s="53">
        <v>-0.013132632969517586</v>
      </c>
      <c r="Z142" s="54">
        <f t="shared" si="2"/>
        <v>0.008434917224250691</v>
      </c>
    </row>
    <row r="143" spans="1:26" ht="15">
      <c r="A143" s="1">
        <f>'Control panel'!A152</f>
        <v>45185</v>
      </c>
      <c r="B143" s="4">
        <f>'Control panel'!B152-'Control panel'!C152</f>
        <v>0</v>
      </c>
      <c r="C143" s="28">
        <f>IF(B143&lt;0,-'Control panel'!E152*(B143/1000)*IF('Control panel'!$D$8="Yes",1.27,1),-'Control panel'!D152*(B143/1000)*IF('Control panel'!$D$8="Yes",1.27,1))</f>
        <v>0</v>
      </c>
      <c r="D143" s="3">
        <f>'Control panel'!E152*('Control panel'!C152/1000)</f>
        <v>0</v>
      </c>
      <c r="E143" s="3" t="str">
        <f ca="1">IF(I143="Y",+SUM(INDIRECT("C"&amp;MATCH(A143,A:A,0)&amp;":C"&amp;MATCH(WORKDAY(A143+1,-2,'Hungarian non-working days'!$A$2:$A$1001),A:A,0))),"-")</f>
        <v>-</v>
      </c>
      <c r="F143" s="3" t="str">
        <f ca="1">IF(I143="Y",SUM(INDIRECT("D"&amp;MATCH(A143,A:A,0)&amp;":D"&amp;MATCH(WORKDAY(A143+1,-2,'Hungarian non-working days'!$A$2:$A$1001),A:A,0))),"-")</f>
        <v>-</v>
      </c>
      <c r="G143" s="3" t="str">
        <f ca="1">IF(I143="Y",MAX(IFERROR(AVERAGEIF(INDIRECT("F"&amp;MATCH(A143,A:A,0)&amp;":F"&amp;MATCH(WORKDAY(A143+1,-250,'Hungarian non-working days'!$A$2:$A$1001),A:A,0)),"&gt;0",INDIRECT("F"&amp;MATCH(A143,A:A,0)&amp;":F"&amp;MATCH(WORKDAY(A143+1,-250,'Hungarian non-working days'!$A$2:$A$1001),A:A,0))),0),IFERROR(AVERAGEIF(INDIRECT("F"&amp;MATCH(A143,A:A,0)&amp;":F"&amp;MATCH(WORKDAY(A143+1,-10,'Hungarian non-working days'!$A$2:$A$1001),A:A,0)),"&gt;0",INDIRECT("F"&amp;MATCH(A143,A:A,0)&amp;":F"&amp;MATCH(WORKDAY(A143+1,-10,'Hungarian non-working days'!$A$2:$A$1001),A:A,0))),0)),"-")</f>
        <v>-</v>
      </c>
      <c r="H143" s="27" t="str">
        <f>IF(A143&lt;WORKDAY('Control panel'!$D$10,2,'Hungarian non-working days'!A139:A10137),"",IF(I143="Y",IFERROR(E143/G143,0),"-"))</f>
        <v>-</v>
      </c>
      <c r="I143" s="26" t="str">
        <f>IF(WORKDAY(A143,1,'Hungarian non-working days'!$A$2:$A$1001)=A143+1,"Y","N")</f>
        <v>N</v>
      </c>
      <c r="K143" s="39">
        <v>137</v>
      </c>
      <c r="L143" s="40">
        <f>(1-'Control panel'!$D$2)*POWER('Control panel'!$D$2,K143-1)/(1-POWER('Control panel'!$D$2,365))</f>
        <v>0.0022823512116617733</v>
      </c>
      <c r="T143" s="1">
        <v>45121</v>
      </c>
      <c r="U143" s="53">
        <v>-0.013132632969517591</v>
      </c>
      <c r="X143" s="1">
        <v>45123</v>
      </c>
      <c r="Y143" s="53">
        <v>-0.0074615822318116571</v>
      </c>
      <c r="Z143" s="54">
        <f t="shared" si="2"/>
        <v>-0.0056710507377059341</v>
      </c>
    </row>
    <row r="144" spans="1:26" ht="15">
      <c r="A144" s="1">
        <f>'Control panel'!A153</f>
        <v>45184</v>
      </c>
      <c r="B144" s="4">
        <f>'Control panel'!B153-'Control panel'!C153</f>
        <v>0</v>
      </c>
      <c r="C144" s="28">
        <f>IF(B144&lt;0,-'Control panel'!E153*(B144/1000)*IF('Control panel'!$D$8="Yes",1.27,1),-'Control panel'!D153*(B144/1000)*IF('Control panel'!$D$8="Yes",1.27,1))</f>
        <v>0</v>
      </c>
      <c r="D144" s="3">
        <f>'Control panel'!E153*('Control panel'!C153/1000)</f>
        <v>0</v>
      </c>
      <c r="E144" s="3" t="str">
        <f ca="1">IF(I144="Y",+SUM(INDIRECT("C"&amp;MATCH(A144,A:A,0)&amp;":C"&amp;MATCH(WORKDAY(A144+1,-2,'Hungarian non-working days'!$A$2:$A$1001),A:A,0))),"-")</f>
        <v>-</v>
      </c>
      <c r="F144" s="3" t="str">
        <f ca="1">IF(I144="Y",SUM(INDIRECT("D"&amp;MATCH(A144,A:A,0)&amp;":D"&amp;MATCH(WORKDAY(A144+1,-2,'Hungarian non-working days'!$A$2:$A$1001),A:A,0))),"-")</f>
        <v>-</v>
      </c>
      <c r="G144" s="3" t="str">
        <f ca="1">IF(I144="Y",MAX(IFERROR(AVERAGEIF(INDIRECT("F"&amp;MATCH(A144,A:A,0)&amp;":F"&amp;MATCH(WORKDAY(A144+1,-250,'Hungarian non-working days'!$A$2:$A$1001),A:A,0)),"&gt;0",INDIRECT("F"&amp;MATCH(A144,A:A,0)&amp;":F"&amp;MATCH(WORKDAY(A144+1,-250,'Hungarian non-working days'!$A$2:$A$1001),A:A,0))),0),IFERROR(AVERAGEIF(INDIRECT("F"&amp;MATCH(A144,A:A,0)&amp;":F"&amp;MATCH(WORKDAY(A144+1,-10,'Hungarian non-working days'!$A$2:$A$1001),A:A,0)),"&gt;0",INDIRECT("F"&amp;MATCH(A144,A:A,0)&amp;":F"&amp;MATCH(WORKDAY(A144+1,-10,'Hungarian non-working days'!$A$2:$A$1001),A:A,0))),0)),"-")</f>
        <v>-</v>
      </c>
      <c r="H144" s="27" t="str">
        <f>IF(A144&lt;WORKDAY('Control panel'!$D$10,2,'Hungarian non-working days'!A140:A10138),"",IF(I144="Y",IFERROR(E144/G144,0),"-"))</f>
        <v>-</v>
      </c>
      <c r="I144" s="26" t="str">
        <f>IF(WORKDAY(A144,1,'Hungarian non-working days'!$A$2:$A$1001)=A144+1,"Y","N")</f>
        <v>N</v>
      </c>
      <c r="K144" s="39">
        <v>138</v>
      </c>
      <c r="L144" s="40">
        <f>(1-'Control panel'!$D$2)*POWER('Control panel'!$D$2,K144-1)/(1-POWER('Control panel'!$D$2,365))</f>
        <v>0.0022538218215160011</v>
      </c>
      <c r="T144" s="1">
        <v>45120</v>
      </c>
      <c r="U144" s="53">
        <v>-0.0074615822318116615</v>
      </c>
      <c r="X144" s="1">
        <v>45120</v>
      </c>
      <c r="Y144" s="53">
        <v>-0.00045427964174537356</v>
      </c>
      <c r="Z144" s="54">
        <f t="shared" si="2"/>
        <v>-0.0070073025900662875</v>
      </c>
    </row>
    <row r="145" spans="1:26" ht="15">
      <c r="A145" s="1">
        <f>'Control panel'!A154</f>
        <v>45183</v>
      </c>
      <c r="B145" s="4">
        <f>'Control panel'!B154-'Control panel'!C154</f>
        <v>0</v>
      </c>
      <c r="C145" s="28">
        <f>IF(B145&lt;0,-'Control panel'!E154*(B145/1000)*IF('Control panel'!$D$8="Yes",1.27,1),-'Control panel'!D154*(B145/1000)*IF('Control panel'!$D$8="Yes",1.27,1))</f>
        <v>0</v>
      </c>
      <c r="D145" s="3">
        <f>'Control panel'!E154*('Control panel'!C154/1000)</f>
        <v>0</v>
      </c>
      <c r="E145" s="3">
        <f ca="1">IF(I145="Y",+SUM(INDIRECT("C"&amp;MATCH(A145,A:A,0)&amp;":C"&amp;MATCH(WORKDAY(A145+1,-2,'Hungarian non-working days'!$A$2:$A$1001),A:A,0))),"-")</f>
        <v>0</v>
      </c>
      <c r="F145" s="3">
        <f ca="1">IF(I145="Y",SUM(INDIRECT("D"&amp;MATCH(A145,A:A,0)&amp;":D"&amp;MATCH(WORKDAY(A145+1,-2,'Hungarian non-working days'!$A$2:$A$1001),A:A,0))),"-")</f>
        <v>0</v>
      </c>
      <c r="G145" s="3">
        <f ca="1">IF(I145="Y",MAX(IFERROR(AVERAGEIF(INDIRECT("F"&amp;MATCH(A145,A:A,0)&amp;":F"&amp;MATCH(WORKDAY(A145+1,-250,'Hungarian non-working days'!$A$2:$A$1001),A:A,0)),"&gt;0",INDIRECT("F"&amp;MATCH(A145,A:A,0)&amp;":F"&amp;MATCH(WORKDAY(A145+1,-250,'Hungarian non-working days'!$A$2:$A$1001),A:A,0))),0),IFERROR(AVERAGEIF(INDIRECT("F"&amp;MATCH(A145,A:A,0)&amp;":F"&amp;MATCH(WORKDAY(A145+1,-10,'Hungarian non-working days'!$A$2:$A$1001),A:A,0)),"&gt;0",INDIRECT("F"&amp;MATCH(A145,A:A,0)&amp;":F"&amp;MATCH(WORKDAY(A145+1,-10,'Hungarian non-working days'!$A$2:$A$1001),A:A,0))),0)),"-")</f>
        <v>0</v>
      </c>
      <c r="H145" s="27">
        <f>IF(A145&lt;WORKDAY('Control panel'!$D$10,2,'Hungarian non-working days'!A141:A10139),"",IF(I145="Y",IFERROR(E145/G145,0),"-"))</f>
        <v>0</v>
      </c>
      <c r="I145" s="26" t="str">
        <f>IF(WORKDAY(A145,1,'Hungarian non-working days'!$A$2:$A$1001)=A145+1,"Y","N")</f>
        <v>Y</v>
      </c>
      <c r="K145" s="39">
        <v>139</v>
      </c>
      <c r="L145" s="40">
        <f>(1-'Control panel'!$D$2)*POWER('Control panel'!$D$2,K145-1)/(1-POWER('Control panel'!$D$2,365))</f>
        <v>0.0022256490487470508</v>
      </c>
      <c r="T145" s="1">
        <v>45119</v>
      </c>
      <c r="U145" s="53">
        <v>-0.00045427964174537378</v>
      </c>
      <c r="X145" s="1">
        <v>45119</v>
      </c>
      <c r="Y145" s="53">
        <v>-0.010866224780699504</v>
      </c>
      <c r="Z145" s="54">
        <f t="shared" si="2"/>
        <v>0.01041194513895413</v>
      </c>
    </row>
    <row r="146" spans="1:26" ht="15">
      <c r="A146" s="1">
        <f>'Control panel'!A155</f>
        <v>45182</v>
      </c>
      <c r="B146" s="4">
        <f>'Control panel'!B155-'Control panel'!C155</f>
        <v>0</v>
      </c>
      <c r="C146" s="28">
        <f>IF(B146&lt;0,-'Control panel'!E155*(B146/1000)*IF('Control panel'!$D$8="Yes",1.27,1),-'Control panel'!D155*(B146/1000)*IF('Control panel'!$D$8="Yes",1.27,1))</f>
        <v>0</v>
      </c>
      <c r="D146" s="3">
        <f>'Control panel'!E155*('Control panel'!C155/1000)</f>
        <v>0</v>
      </c>
      <c r="E146" s="3">
        <f ca="1">IF(I146="Y",+SUM(INDIRECT("C"&amp;MATCH(A146,A:A,0)&amp;":C"&amp;MATCH(WORKDAY(A146+1,-2,'Hungarian non-working days'!$A$2:$A$1001),A:A,0))),"-")</f>
        <v>0</v>
      </c>
      <c r="F146" s="3">
        <f ca="1">IF(I146="Y",SUM(INDIRECT("D"&amp;MATCH(A146,A:A,0)&amp;":D"&amp;MATCH(WORKDAY(A146+1,-2,'Hungarian non-working days'!$A$2:$A$1001),A:A,0))),"-")</f>
        <v>0</v>
      </c>
      <c r="G146" s="3">
        <f ca="1">IF(I146="Y",MAX(IFERROR(AVERAGEIF(INDIRECT("F"&amp;MATCH(A146,A:A,0)&amp;":F"&amp;MATCH(WORKDAY(A146+1,-250,'Hungarian non-working days'!$A$2:$A$1001),A:A,0)),"&gt;0",INDIRECT("F"&amp;MATCH(A146,A:A,0)&amp;":F"&amp;MATCH(WORKDAY(A146+1,-250,'Hungarian non-working days'!$A$2:$A$1001),A:A,0))),0),IFERROR(AVERAGEIF(INDIRECT("F"&amp;MATCH(A146,A:A,0)&amp;":F"&amp;MATCH(WORKDAY(A146+1,-10,'Hungarian non-working days'!$A$2:$A$1001),A:A,0)),"&gt;0",INDIRECT("F"&amp;MATCH(A146,A:A,0)&amp;":F"&amp;MATCH(WORKDAY(A146+1,-10,'Hungarian non-working days'!$A$2:$A$1001),A:A,0))),0)),"-")</f>
        <v>0</v>
      </c>
      <c r="H146" s="27">
        <f>IF(A146&lt;WORKDAY('Control panel'!$D$10,2,'Hungarian non-working days'!A142:A10140),"",IF(I146="Y",IFERROR(E146/G146,0),"-"))</f>
        <v>0</v>
      </c>
      <c r="I146" s="26" t="str">
        <f>IF(WORKDAY(A146,1,'Hungarian non-working days'!$A$2:$A$1001)=A146+1,"Y","N")</f>
        <v>Y</v>
      </c>
      <c r="K146" s="39">
        <v>140</v>
      </c>
      <c r="L146" s="40">
        <f>(1-'Control panel'!$D$2)*POWER('Control panel'!$D$2,K146-1)/(1-POWER('Control panel'!$D$2,365))</f>
        <v>0.0021978284356377127</v>
      </c>
      <c r="T146" s="1">
        <v>45118</v>
      </c>
      <c r="U146" s="53">
        <v>-0.010866224780699507</v>
      </c>
      <c r="X146" s="1">
        <v>45118</v>
      </c>
      <c r="Y146" s="53">
        <v>-0.010133977707067381</v>
      </c>
      <c r="Z146" s="54">
        <f t="shared" si="2"/>
        <v>-0.00073224707363212654</v>
      </c>
    </row>
    <row r="147" spans="1:26" ht="15">
      <c r="A147" s="1">
        <f>'Control panel'!A156</f>
        <v>45181</v>
      </c>
      <c r="B147" s="4">
        <f>'Control panel'!B156-'Control panel'!C156</f>
        <v>0</v>
      </c>
      <c r="C147" s="28">
        <f>IF(B147&lt;0,-'Control panel'!E156*(B147/1000)*IF('Control panel'!$D$8="Yes",1.27,1),-'Control panel'!D156*(B147/1000)*IF('Control panel'!$D$8="Yes",1.27,1))</f>
        <v>0</v>
      </c>
      <c r="D147" s="3">
        <f>'Control panel'!E156*('Control panel'!C156/1000)</f>
        <v>0</v>
      </c>
      <c r="E147" s="3">
        <f ca="1">IF(I147="Y",+SUM(INDIRECT("C"&amp;MATCH(A147,A:A,0)&amp;":C"&amp;MATCH(WORKDAY(A147+1,-2,'Hungarian non-working days'!$A$2:$A$1001),A:A,0))),"-")</f>
        <v>0</v>
      </c>
      <c r="F147" s="3">
        <f ca="1">IF(I147="Y",SUM(INDIRECT("D"&amp;MATCH(A147,A:A,0)&amp;":D"&amp;MATCH(WORKDAY(A147+1,-2,'Hungarian non-working days'!$A$2:$A$1001),A:A,0))),"-")</f>
        <v>0</v>
      </c>
      <c r="G147" s="3">
        <f ca="1">IF(I147="Y",MAX(IFERROR(AVERAGEIF(INDIRECT("F"&amp;MATCH(A147,A:A,0)&amp;":F"&amp;MATCH(WORKDAY(A147+1,-250,'Hungarian non-working days'!$A$2:$A$1001),A:A,0)),"&gt;0",INDIRECT("F"&amp;MATCH(A147,A:A,0)&amp;":F"&amp;MATCH(WORKDAY(A147+1,-250,'Hungarian non-working days'!$A$2:$A$1001),A:A,0))),0),IFERROR(AVERAGEIF(INDIRECT("F"&amp;MATCH(A147,A:A,0)&amp;":F"&amp;MATCH(WORKDAY(A147+1,-10,'Hungarian non-working days'!$A$2:$A$1001),A:A,0)),"&gt;0",INDIRECT("F"&amp;MATCH(A147,A:A,0)&amp;":F"&amp;MATCH(WORKDAY(A147+1,-10,'Hungarian non-working days'!$A$2:$A$1001),A:A,0))),0)),"-")</f>
        <v>0</v>
      </c>
      <c r="H147" s="27">
        <f>IF(A147&lt;WORKDAY('Control panel'!$D$10,2,'Hungarian non-working days'!A143:A10141),"",IF(I147="Y",IFERROR(E147/G147,0),"-"))</f>
        <v>0</v>
      </c>
      <c r="I147" s="26" t="str">
        <f>IF(WORKDAY(A147,1,'Hungarian non-working days'!$A$2:$A$1001)=A147+1,"Y","N")</f>
        <v>Y</v>
      </c>
      <c r="K147" s="39">
        <v>141</v>
      </c>
      <c r="L147" s="40">
        <f>(1-'Control panel'!$D$2)*POWER('Control panel'!$D$2,K147-1)/(1-POWER('Control panel'!$D$2,365))</f>
        <v>0.002170355580192242</v>
      </c>
      <c r="T147" s="1">
        <v>45117</v>
      </c>
      <c r="U147" s="53">
        <v>-0.010133977707067386</v>
      </c>
      <c r="X147" s="1">
        <v>45117</v>
      </c>
      <c r="Y147" s="53">
        <v>-0.00068901907336358119</v>
      </c>
      <c r="Z147" s="54">
        <f t="shared" si="2"/>
        <v>-0.0094449586337038045</v>
      </c>
    </row>
    <row r="148" spans="1:26" ht="15">
      <c r="A148" s="1">
        <f>'Control panel'!A157</f>
        <v>45180</v>
      </c>
      <c r="B148" s="4">
        <f>'Control panel'!B157-'Control panel'!C157</f>
        <v>0</v>
      </c>
      <c r="C148" s="28">
        <f>IF(B148&lt;0,-'Control panel'!E157*(B148/1000)*IF('Control panel'!$D$8="Yes",1.27,1),-'Control panel'!D157*(B148/1000)*IF('Control panel'!$D$8="Yes",1.27,1))</f>
        <v>0</v>
      </c>
      <c r="D148" s="3">
        <f>'Control panel'!E157*('Control panel'!C157/1000)</f>
        <v>0</v>
      </c>
      <c r="E148" s="3">
        <f ca="1">IF(I148="Y",+SUM(INDIRECT("C"&amp;MATCH(A148,A:A,0)&amp;":C"&amp;MATCH(WORKDAY(A148+1,-2,'Hungarian non-working days'!$A$2:$A$1001),A:A,0))),"-")</f>
        <v>0</v>
      </c>
      <c r="F148" s="3">
        <f ca="1">IF(I148="Y",SUM(INDIRECT("D"&amp;MATCH(A148,A:A,0)&amp;":D"&amp;MATCH(WORKDAY(A148+1,-2,'Hungarian non-working days'!$A$2:$A$1001),A:A,0))),"-")</f>
        <v>0</v>
      </c>
      <c r="G148" s="3">
        <f ca="1">IF(I148="Y",MAX(IFERROR(AVERAGEIF(INDIRECT("F"&amp;MATCH(A148,A:A,0)&amp;":F"&amp;MATCH(WORKDAY(A148+1,-250,'Hungarian non-working days'!$A$2:$A$1001),A:A,0)),"&gt;0",INDIRECT("F"&amp;MATCH(A148,A:A,0)&amp;":F"&amp;MATCH(WORKDAY(A148+1,-250,'Hungarian non-working days'!$A$2:$A$1001),A:A,0))),0),IFERROR(AVERAGEIF(INDIRECT("F"&amp;MATCH(A148,A:A,0)&amp;":F"&amp;MATCH(WORKDAY(A148+1,-10,'Hungarian non-working days'!$A$2:$A$1001),A:A,0)),"&gt;0",INDIRECT("F"&amp;MATCH(A148,A:A,0)&amp;":F"&amp;MATCH(WORKDAY(A148+1,-10,'Hungarian non-working days'!$A$2:$A$1001),A:A,0))),0)),"-")</f>
        <v>0</v>
      </c>
      <c r="H148" s="27">
        <f>IF(A148&lt;WORKDAY('Control panel'!$D$10,2,'Hungarian non-working days'!A144:A10142),"",IF(I148="Y",IFERROR(E148/G148,0),"-"))</f>
        <v>0</v>
      </c>
      <c r="I148" s="26" t="str">
        <f>IF(WORKDAY(A148,1,'Hungarian non-working days'!$A$2:$A$1001)=A148+1,"Y","N")</f>
        <v>Y</v>
      </c>
      <c r="K148" s="39">
        <v>142</v>
      </c>
      <c r="L148" s="40">
        <f>(1-'Control panel'!$D$2)*POWER('Control panel'!$D$2,K148-1)/(1-POWER('Control panel'!$D$2,365))</f>
        <v>0.0021432261354398388</v>
      </c>
      <c r="T148" s="1">
        <v>45114</v>
      </c>
      <c r="U148" s="53">
        <v>-0.00068901907336358151</v>
      </c>
      <c r="X148" s="1">
        <v>45116</v>
      </c>
      <c r="Y148" s="53">
        <v>-0.00032982434297437535</v>
      </c>
      <c r="Z148" s="54">
        <f t="shared" si="2"/>
        <v>-0.00035919473038920616</v>
      </c>
    </row>
    <row r="149" spans="1:26" ht="15">
      <c r="A149" s="1">
        <f>'Control panel'!A158</f>
        <v>45179</v>
      </c>
      <c r="B149" s="4">
        <f>'Control panel'!B158-'Control panel'!C158</f>
        <v>0</v>
      </c>
      <c r="C149" s="28">
        <f>IF(B149&lt;0,-'Control panel'!E158*(B149/1000)*IF('Control panel'!$D$8="Yes",1.27,1),-'Control panel'!D158*(B149/1000)*IF('Control panel'!$D$8="Yes",1.27,1))</f>
        <v>0</v>
      </c>
      <c r="D149" s="3">
        <f>'Control panel'!E158*('Control panel'!C158/1000)</f>
        <v>0</v>
      </c>
      <c r="E149" s="3">
        <f ca="1">IF(I149="Y",+SUM(INDIRECT("C"&amp;MATCH(A149,A:A,0)&amp;":C"&amp;MATCH(WORKDAY(A149+1,-2,'Hungarian non-working days'!$A$2:$A$1001),A:A,0))),"-")</f>
        <v>0</v>
      </c>
      <c r="F149" s="3">
        <f ca="1">IF(I149="Y",SUM(INDIRECT("D"&amp;MATCH(A149,A:A,0)&amp;":D"&amp;MATCH(WORKDAY(A149+1,-2,'Hungarian non-working days'!$A$2:$A$1001),A:A,0))),"-")</f>
        <v>0</v>
      </c>
      <c r="G149" s="3">
        <f ca="1">IF(I149="Y",MAX(IFERROR(AVERAGEIF(INDIRECT("F"&amp;MATCH(A149,A:A,0)&amp;":F"&amp;MATCH(WORKDAY(A149+1,-250,'Hungarian non-working days'!$A$2:$A$1001),A:A,0)),"&gt;0",INDIRECT("F"&amp;MATCH(A149,A:A,0)&amp;":F"&amp;MATCH(WORKDAY(A149+1,-250,'Hungarian non-working days'!$A$2:$A$1001),A:A,0))),0),IFERROR(AVERAGEIF(INDIRECT("F"&amp;MATCH(A149,A:A,0)&amp;":F"&amp;MATCH(WORKDAY(A149+1,-10,'Hungarian non-working days'!$A$2:$A$1001),A:A,0)),"&gt;0",INDIRECT("F"&amp;MATCH(A149,A:A,0)&amp;":F"&amp;MATCH(WORKDAY(A149+1,-10,'Hungarian non-working days'!$A$2:$A$1001),A:A,0))),0)),"-")</f>
        <v>0</v>
      </c>
      <c r="H149" s="27">
        <f>IF(A149&lt;WORKDAY('Control panel'!$D$10,2,'Hungarian non-working days'!A145:A10143),"",IF(I149="Y",IFERROR(E149/G149,0),"-"))</f>
        <v>0</v>
      </c>
      <c r="I149" s="26" t="str">
        <f>IF(WORKDAY(A149,1,'Hungarian non-working days'!$A$2:$A$1001)=A149+1,"Y","N")</f>
        <v>Y</v>
      </c>
      <c r="K149" s="39">
        <v>143</v>
      </c>
      <c r="L149" s="40">
        <f>(1-'Control panel'!$D$2)*POWER('Control panel'!$D$2,K149-1)/(1-POWER('Control panel'!$D$2,365))</f>
        <v>0.002116435808746841</v>
      </c>
      <c r="T149" s="1">
        <v>45113</v>
      </c>
      <c r="U149" s="53">
        <v>-0.00032982434297437562</v>
      </c>
      <c r="X149" s="1">
        <v>45113</v>
      </c>
      <c r="Y149" s="53">
        <v>-0.0010989509592642284</v>
      </c>
      <c r="Z149" s="54">
        <f t="shared" si="2"/>
        <v>0.00076912661628985278</v>
      </c>
    </row>
    <row r="150" spans="1:26" ht="15">
      <c r="A150" s="1">
        <f>'Control panel'!A159</f>
        <v>45178</v>
      </c>
      <c r="B150" s="4">
        <f>'Control panel'!B159-'Control panel'!C159</f>
        <v>0</v>
      </c>
      <c r="C150" s="28">
        <f>IF(B150&lt;0,-'Control panel'!E159*(B150/1000)*IF('Control panel'!$D$8="Yes",1.27,1),-'Control panel'!D159*(B150/1000)*IF('Control panel'!$D$8="Yes",1.27,1))</f>
        <v>0</v>
      </c>
      <c r="D150" s="3">
        <f>'Control panel'!E159*('Control panel'!C159/1000)</f>
        <v>0</v>
      </c>
      <c r="E150" s="3" t="str">
        <f ca="1">IF(I150="Y",+SUM(INDIRECT("C"&amp;MATCH(A150,A:A,0)&amp;":C"&amp;MATCH(WORKDAY(A150+1,-2,'Hungarian non-working days'!$A$2:$A$1001),A:A,0))),"-")</f>
        <v>-</v>
      </c>
      <c r="F150" s="3" t="str">
        <f ca="1">IF(I150="Y",SUM(INDIRECT("D"&amp;MATCH(A150,A:A,0)&amp;":D"&amp;MATCH(WORKDAY(A150+1,-2,'Hungarian non-working days'!$A$2:$A$1001),A:A,0))),"-")</f>
        <v>-</v>
      </c>
      <c r="G150" s="3" t="str">
        <f ca="1">IF(I150="Y",MAX(IFERROR(AVERAGEIF(INDIRECT("F"&amp;MATCH(A150,A:A,0)&amp;":F"&amp;MATCH(WORKDAY(A150+1,-250,'Hungarian non-working days'!$A$2:$A$1001),A:A,0)),"&gt;0",INDIRECT("F"&amp;MATCH(A150,A:A,0)&amp;":F"&amp;MATCH(WORKDAY(A150+1,-250,'Hungarian non-working days'!$A$2:$A$1001),A:A,0))),0),IFERROR(AVERAGEIF(INDIRECT("F"&amp;MATCH(A150,A:A,0)&amp;":F"&amp;MATCH(WORKDAY(A150+1,-10,'Hungarian non-working days'!$A$2:$A$1001),A:A,0)),"&gt;0",INDIRECT("F"&amp;MATCH(A150,A:A,0)&amp;":F"&amp;MATCH(WORKDAY(A150+1,-10,'Hungarian non-working days'!$A$2:$A$1001),A:A,0))),0)),"-")</f>
        <v>-</v>
      </c>
      <c r="H150" s="27" t="str">
        <f>IF(A150&lt;WORKDAY('Control panel'!$D$10,2,'Hungarian non-working days'!A146:A10144),"",IF(I150="Y",IFERROR(E150/G150,0),"-"))</f>
        <v>-</v>
      </c>
      <c r="I150" s="26" t="str">
        <f>IF(WORKDAY(A150,1,'Hungarian non-working days'!$A$2:$A$1001)=A150+1,"Y","N")</f>
        <v>N</v>
      </c>
      <c r="K150" s="39">
        <v>144</v>
      </c>
      <c r="L150" s="40">
        <f>(1-'Control panel'!$D$2)*POWER('Control panel'!$D$2,K150-1)/(1-POWER('Control panel'!$D$2,365))</f>
        <v>0.0020899803611375053</v>
      </c>
      <c r="T150" s="1">
        <v>45112</v>
      </c>
      <c r="U150" s="53">
        <v>-0.0010989509592642288</v>
      </c>
      <c r="X150" s="1">
        <v>45112</v>
      </c>
      <c r="Y150" s="53">
        <v>0.0026430898838843675</v>
      </c>
      <c r="Z150" s="54">
        <f t="shared" si="2"/>
        <v>-0.0037420408431485964</v>
      </c>
    </row>
    <row r="151" spans="1:26" ht="15">
      <c r="A151" s="1">
        <f>'Control panel'!A160</f>
        <v>45177</v>
      </c>
      <c r="B151" s="4">
        <f>'Control panel'!B160-'Control panel'!C160</f>
        <v>0</v>
      </c>
      <c r="C151" s="28">
        <f>IF(B151&lt;0,-'Control panel'!E160*(B151/1000)*IF('Control panel'!$D$8="Yes",1.27,1),-'Control panel'!D160*(B151/1000)*IF('Control panel'!$D$8="Yes",1.27,1))</f>
        <v>0</v>
      </c>
      <c r="D151" s="3">
        <f>'Control panel'!E160*('Control panel'!C160/1000)</f>
        <v>0</v>
      </c>
      <c r="E151" s="3" t="str">
        <f ca="1">IF(I151="Y",+SUM(INDIRECT("C"&amp;MATCH(A151,A:A,0)&amp;":C"&amp;MATCH(WORKDAY(A151+1,-2,'Hungarian non-working days'!$A$2:$A$1001),A:A,0))),"-")</f>
        <v>-</v>
      </c>
      <c r="F151" s="3" t="str">
        <f ca="1">IF(I151="Y",SUM(INDIRECT("D"&amp;MATCH(A151,A:A,0)&amp;":D"&amp;MATCH(WORKDAY(A151+1,-2,'Hungarian non-working days'!$A$2:$A$1001),A:A,0))),"-")</f>
        <v>-</v>
      </c>
      <c r="G151" s="3" t="str">
        <f ca="1">IF(I151="Y",MAX(IFERROR(AVERAGEIF(INDIRECT("F"&amp;MATCH(A151,A:A,0)&amp;":F"&amp;MATCH(WORKDAY(A151+1,-250,'Hungarian non-working days'!$A$2:$A$1001),A:A,0)),"&gt;0",INDIRECT("F"&amp;MATCH(A151,A:A,0)&amp;":F"&amp;MATCH(WORKDAY(A151+1,-250,'Hungarian non-working days'!$A$2:$A$1001),A:A,0))),0),IFERROR(AVERAGEIF(INDIRECT("F"&amp;MATCH(A151,A:A,0)&amp;":F"&amp;MATCH(WORKDAY(A151+1,-10,'Hungarian non-working days'!$A$2:$A$1001),A:A,0)),"&gt;0",INDIRECT("F"&amp;MATCH(A151,A:A,0)&amp;":F"&amp;MATCH(WORKDAY(A151+1,-10,'Hungarian non-working days'!$A$2:$A$1001),A:A,0))),0)),"-")</f>
        <v>-</v>
      </c>
      <c r="H151" s="27" t="str">
        <f>IF(A151&lt;WORKDAY('Control panel'!$D$10,2,'Hungarian non-working days'!A147:A10145),"",IF(I151="Y",IFERROR(E151/G151,0),"-"))</f>
        <v>-</v>
      </c>
      <c r="I151" s="26" t="str">
        <f>IF(WORKDAY(A151,1,'Hungarian non-working days'!$A$2:$A$1001)=A151+1,"Y","N")</f>
        <v>N</v>
      </c>
      <c r="K151" s="39">
        <v>145</v>
      </c>
      <c r="L151" s="40">
        <f>(1-'Control panel'!$D$2)*POWER('Control panel'!$D$2,K151-1)/(1-POWER('Control panel'!$D$2,365))</f>
        <v>0.0020638556066232866</v>
      </c>
      <c r="T151" s="1">
        <v>45111</v>
      </c>
      <c r="U151" s="53">
        <v>0.0026430898838843689</v>
      </c>
      <c r="X151" s="1">
        <v>45111</v>
      </c>
      <c r="Y151" s="53">
        <v>0.0033425089767202417</v>
      </c>
      <c r="Z151" s="54">
        <f t="shared" si="2"/>
        <v>-0.00069941909283587284</v>
      </c>
    </row>
    <row r="152" spans="1:26" ht="15">
      <c r="A152" s="1">
        <f>'Control panel'!A161</f>
        <v>45176</v>
      </c>
      <c r="B152" s="4">
        <f>'Control panel'!B161-'Control panel'!C161</f>
        <v>0</v>
      </c>
      <c r="C152" s="28">
        <f>IF(B152&lt;0,-'Control panel'!E161*(B152/1000)*IF('Control panel'!$D$8="Yes",1.27,1),-'Control panel'!D161*(B152/1000)*IF('Control panel'!$D$8="Yes",1.27,1))</f>
        <v>0</v>
      </c>
      <c r="D152" s="3">
        <f>'Control panel'!E161*('Control panel'!C161/1000)</f>
        <v>0</v>
      </c>
      <c r="E152" s="3">
        <f ca="1">IF(I152="Y",+SUM(INDIRECT("C"&amp;MATCH(A152,A:A,0)&amp;":C"&amp;MATCH(WORKDAY(A152+1,-2,'Hungarian non-working days'!$A$2:$A$1001),A:A,0))),"-")</f>
        <v>0</v>
      </c>
      <c r="F152" s="3">
        <f ca="1">IF(I152="Y",SUM(INDIRECT("D"&amp;MATCH(A152,A:A,0)&amp;":D"&amp;MATCH(WORKDAY(A152+1,-2,'Hungarian non-working days'!$A$2:$A$1001),A:A,0))),"-")</f>
        <v>0</v>
      </c>
      <c r="G152" s="3">
        <f ca="1">IF(I152="Y",MAX(IFERROR(AVERAGEIF(INDIRECT("F"&amp;MATCH(A152,A:A,0)&amp;":F"&amp;MATCH(WORKDAY(A152+1,-250,'Hungarian non-working days'!$A$2:$A$1001),A:A,0)),"&gt;0",INDIRECT("F"&amp;MATCH(A152,A:A,0)&amp;":F"&amp;MATCH(WORKDAY(A152+1,-250,'Hungarian non-working days'!$A$2:$A$1001),A:A,0))),0),IFERROR(AVERAGEIF(INDIRECT("F"&amp;MATCH(A152,A:A,0)&amp;":F"&amp;MATCH(WORKDAY(A152+1,-10,'Hungarian non-working days'!$A$2:$A$1001),A:A,0)),"&gt;0",INDIRECT("F"&amp;MATCH(A152,A:A,0)&amp;":F"&amp;MATCH(WORKDAY(A152+1,-10,'Hungarian non-working days'!$A$2:$A$1001),A:A,0))),0)),"-")</f>
        <v>0</v>
      </c>
      <c r="H152" s="27">
        <f>IF(A152&lt;WORKDAY('Control panel'!$D$10,2,'Hungarian non-working days'!A148:A10146),"",IF(I152="Y",IFERROR(E152/G152,0),"-"))</f>
        <v>0</v>
      </c>
      <c r="I152" s="26" t="str">
        <f>IF(WORKDAY(A152,1,'Hungarian non-working days'!$A$2:$A$1001)=A152+1,"Y","N")</f>
        <v>Y</v>
      </c>
      <c r="K152" s="39">
        <v>146</v>
      </c>
      <c r="L152" s="40">
        <f>(1-'Control panel'!$D$2)*POWER('Control panel'!$D$2,K152-1)/(1-POWER('Control panel'!$D$2,365))</f>
        <v>0.0020380574115404959</v>
      </c>
      <c r="T152" s="1">
        <v>45110</v>
      </c>
      <c r="U152" s="53">
        <v>0.0033425089767202434</v>
      </c>
      <c r="X152" s="1">
        <v>45110</v>
      </c>
      <c r="Y152" s="53">
        <v>-0.0034633830592017815</v>
      </c>
      <c r="Z152" s="54">
        <f t="shared" si="2"/>
        <v>0.0068058920359220249</v>
      </c>
    </row>
    <row r="153" spans="1:26" ht="15">
      <c r="A153" s="1">
        <f>'Control panel'!A162</f>
        <v>45175</v>
      </c>
      <c r="B153" s="4">
        <f>'Control panel'!B162-'Control panel'!C162</f>
        <v>0</v>
      </c>
      <c r="C153" s="28">
        <f>IF(B153&lt;0,-'Control panel'!E162*(B153/1000)*IF('Control panel'!$D$8="Yes",1.27,1),-'Control panel'!D162*(B153/1000)*IF('Control panel'!$D$8="Yes",1.27,1))</f>
        <v>0</v>
      </c>
      <c r="D153" s="3">
        <f>'Control panel'!E162*('Control panel'!C162/1000)</f>
        <v>0</v>
      </c>
      <c r="E153" s="3">
        <f ca="1">IF(I153="Y",+SUM(INDIRECT("C"&amp;MATCH(A153,A:A,0)&amp;":C"&amp;MATCH(WORKDAY(A153+1,-2,'Hungarian non-working days'!$A$2:$A$1001),A:A,0))),"-")</f>
        <v>0</v>
      </c>
      <c r="F153" s="3">
        <f ca="1">IF(I153="Y",SUM(INDIRECT("D"&amp;MATCH(A153,A:A,0)&amp;":D"&amp;MATCH(WORKDAY(A153+1,-2,'Hungarian non-working days'!$A$2:$A$1001),A:A,0))),"-")</f>
        <v>0</v>
      </c>
      <c r="G153" s="3">
        <f ca="1">IF(I153="Y",MAX(IFERROR(AVERAGEIF(INDIRECT("F"&amp;MATCH(A153,A:A,0)&amp;":F"&amp;MATCH(WORKDAY(A153+1,-250,'Hungarian non-working days'!$A$2:$A$1001),A:A,0)),"&gt;0",INDIRECT("F"&amp;MATCH(A153,A:A,0)&amp;":F"&amp;MATCH(WORKDAY(A153+1,-250,'Hungarian non-working days'!$A$2:$A$1001),A:A,0))),0),IFERROR(AVERAGEIF(INDIRECT("F"&amp;MATCH(A153,A:A,0)&amp;":F"&amp;MATCH(WORKDAY(A153+1,-10,'Hungarian non-working days'!$A$2:$A$1001),A:A,0)),"&gt;0",INDIRECT("F"&amp;MATCH(A153,A:A,0)&amp;":F"&amp;MATCH(WORKDAY(A153+1,-10,'Hungarian non-working days'!$A$2:$A$1001),A:A,0))),0)),"-")</f>
        <v>0</v>
      </c>
      <c r="H153" s="27">
        <f>IF(A153&lt;WORKDAY('Control panel'!$D$10,2,'Hungarian non-working days'!A149:A10147),"",IF(I153="Y",IFERROR(E153/G153,0),"-"))</f>
        <v>0</v>
      </c>
      <c r="I153" s="26" t="str">
        <f>IF(WORKDAY(A153,1,'Hungarian non-working days'!$A$2:$A$1001)=A153+1,"Y","N")</f>
        <v>Y</v>
      </c>
      <c r="K153" s="39">
        <v>147</v>
      </c>
      <c r="L153" s="40">
        <f>(1-'Control panel'!$D$2)*POWER('Control panel'!$D$2,K153-1)/(1-POWER('Control panel'!$D$2,365))</f>
        <v>0.0020125816938962393</v>
      </c>
      <c r="T153" s="1">
        <v>45107</v>
      </c>
      <c r="U153" s="53">
        <v>-0.0034633830592017828</v>
      </c>
      <c r="X153" s="1">
        <v>45109</v>
      </c>
      <c r="Y153" s="53">
        <v>-0.0026685756387540174</v>
      </c>
      <c r="Z153" s="54">
        <f t="shared" si="2"/>
        <v>-0.00079480742044776538</v>
      </c>
    </row>
    <row r="154" spans="1:26" ht="15">
      <c r="A154" s="1">
        <f>'Control panel'!A163</f>
        <v>45174</v>
      </c>
      <c r="B154" s="4">
        <f>'Control panel'!B163-'Control panel'!C163</f>
        <v>0</v>
      </c>
      <c r="C154" s="28">
        <f>IF(B154&lt;0,-'Control panel'!E163*(B154/1000)*IF('Control panel'!$D$8="Yes",1.27,1),-'Control panel'!D163*(B154/1000)*IF('Control panel'!$D$8="Yes",1.27,1))</f>
        <v>0</v>
      </c>
      <c r="D154" s="3">
        <f>'Control panel'!E163*('Control panel'!C163/1000)</f>
        <v>0</v>
      </c>
      <c r="E154" s="3">
        <f ca="1">IF(I154="Y",+SUM(INDIRECT("C"&amp;MATCH(A154,A:A,0)&amp;":C"&amp;MATCH(WORKDAY(A154+1,-2,'Hungarian non-working days'!$A$2:$A$1001),A:A,0))),"-")</f>
        <v>0</v>
      </c>
      <c r="F154" s="3">
        <f ca="1">IF(I154="Y",SUM(INDIRECT("D"&amp;MATCH(A154,A:A,0)&amp;":D"&amp;MATCH(WORKDAY(A154+1,-2,'Hungarian non-working days'!$A$2:$A$1001),A:A,0))),"-")</f>
        <v>0</v>
      </c>
      <c r="G154" s="3">
        <f ca="1">IF(I154="Y",MAX(IFERROR(AVERAGEIF(INDIRECT("F"&amp;MATCH(A154,A:A,0)&amp;":F"&amp;MATCH(WORKDAY(A154+1,-250,'Hungarian non-working days'!$A$2:$A$1001),A:A,0)),"&gt;0",INDIRECT("F"&amp;MATCH(A154,A:A,0)&amp;":F"&amp;MATCH(WORKDAY(A154+1,-250,'Hungarian non-working days'!$A$2:$A$1001),A:A,0))),0),IFERROR(AVERAGEIF(INDIRECT("F"&amp;MATCH(A154,A:A,0)&amp;":F"&amp;MATCH(WORKDAY(A154+1,-10,'Hungarian non-working days'!$A$2:$A$1001),A:A,0)),"&gt;0",INDIRECT("F"&amp;MATCH(A154,A:A,0)&amp;":F"&amp;MATCH(WORKDAY(A154+1,-10,'Hungarian non-working days'!$A$2:$A$1001),A:A,0))),0)),"-")</f>
        <v>0</v>
      </c>
      <c r="H154" s="27">
        <f>IF(A154&lt;WORKDAY('Control panel'!$D$10,2,'Hungarian non-working days'!A150:A10148),"",IF(I154="Y",IFERROR(E154/G154,0),"-"))</f>
        <v>0</v>
      </c>
      <c r="I154" s="26" t="str">
        <f>IF(WORKDAY(A154,1,'Hungarian non-working days'!$A$2:$A$1001)=A154+1,"Y","N")</f>
        <v>Y</v>
      </c>
      <c r="K154" s="39">
        <v>148</v>
      </c>
      <c r="L154" s="40">
        <f>(1-'Control panel'!$D$2)*POWER('Control panel'!$D$2,K154-1)/(1-POWER('Control panel'!$D$2,365))</f>
        <v>0.0019874244227225365</v>
      </c>
      <c r="T154" s="1">
        <v>45106</v>
      </c>
      <c r="U154" s="53">
        <v>-0.0026685756387540178</v>
      </c>
      <c r="X154" s="1">
        <v>45106</v>
      </c>
      <c r="Y154" s="53">
        <v>0.0015110898237932541</v>
      </c>
      <c r="Z154" s="54">
        <f t="shared" si="2"/>
        <v>-0.0041796654625472721</v>
      </c>
    </row>
    <row r="155" spans="1:26" ht="15">
      <c r="A155" s="1">
        <f>'Control panel'!A164</f>
        <v>45173</v>
      </c>
      <c r="B155" s="4">
        <f>'Control panel'!B164-'Control panel'!C164</f>
        <v>0</v>
      </c>
      <c r="C155" s="28">
        <f>IF(B155&lt;0,-'Control panel'!E164*(B155/1000)*IF('Control panel'!$D$8="Yes",1.27,1),-'Control panel'!D164*(B155/1000)*IF('Control panel'!$D$8="Yes",1.27,1))</f>
        <v>0</v>
      </c>
      <c r="D155" s="3">
        <f>'Control panel'!E164*('Control panel'!C164/1000)</f>
        <v>0</v>
      </c>
      <c r="E155" s="3">
        <f ca="1">IF(I155="Y",+SUM(INDIRECT("C"&amp;MATCH(A155,A:A,0)&amp;":C"&amp;MATCH(WORKDAY(A155+1,-2,'Hungarian non-working days'!$A$2:$A$1001),A:A,0))),"-")</f>
        <v>0</v>
      </c>
      <c r="F155" s="3">
        <f ca="1">IF(I155="Y",SUM(INDIRECT("D"&amp;MATCH(A155,A:A,0)&amp;":D"&amp;MATCH(WORKDAY(A155+1,-2,'Hungarian non-working days'!$A$2:$A$1001),A:A,0))),"-")</f>
        <v>0</v>
      </c>
      <c r="G155" s="3">
        <f ca="1">IF(I155="Y",MAX(IFERROR(AVERAGEIF(INDIRECT("F"&amp;MATCH(A155,A:A,0)&amp;":F"&amp;MATCH(WORKDAY(A155+1,-250,'Hungarian non-working days'!$A$2:$A$1001),A:A,0)),"&gt;0",INDIRECT("F"&amp;MATCH(A155,A:A,0)&amp;":F"&amp;MATCH(WORKDAY(A155+1,-250,'Hungarian non-working days'!$A$2:$A$1001),A:A,0))),0),IFERROR(AVERAGEIF(INDIRECT("F"&amp;MATCH(A155,A:A,0)&amp;":F"&amp;MATCH(WORKDAY(A155+1,-10,'Hungarian non-working days'!$A$2:$A$1001),A:A,0)),"&gt;0",INDIRECT("F"&amp;MATCH(A155,A:A,0)&amp;":F"&amp;MATCH(WORKDAY(A155+1,-10,'Hungarian non-working days'!$A$2:$A$1001),A:A,0))),0)),"-")</f>
        <v>0</v>
      </c>
      <c r="H155" s="27">
        <f>IF(A155&lt;WORKDAY('Control panel'!$D$10,2,'Hungarian non-working days'!A151:A10149),"",IF(I155="Y",IFERROR(E155/G155,0),"-"))</f>
        <v>0</v>
      </c>
      <c r="I155" s="26" t="str">
        <f>IF(WORKDAY(A155,1,'Hungarian non-working days'!$A$2:$A$1001)=A155+1,"Y","N")</f>
        <v>Y</v>
      </c>
      <c r="K155" s="39">
        <v>149</v>
      </c>
      <c r="L155" s="40">
        <f>(1-'Control panel'!$D$2)*POWER('Control panel'!$D$2,K155-1)/(1-POWER('Control panel'!$D$2,365))</f>
        <v>0.001962581617438505</v>
      </c>
      <c r="T155" s="1">
        <v>45105</v>
      </c>
      <c r="U155" s="53">
        <v>0.0015110898237932545</v>
      </c>
      <c r="X155" s="1">
        <v>45105</v>
      </c>
      <c r="Y155" s="53">
        <v>-0.00078546134994561946</v>
      </c>
      <c r="Z155" s="54">
        <f t="shared" si="2"/>
        <v>0.002296551173738874</v>
      </c>
    </row>
    <row r="156" spans="1:26" ht="15">
      <c r="A156" s="1">
        <f>'Control panel'!A165</f>
        <v>45172</v>
      </c>
      <c r="B156" s="4">
        <f>'Control panel'!B165-'Control panel'!C165</f>
        <v>0</v>
      </c>
      <c r="C156" s="28">
        <f>IF(B156&lt;0,-'Control panel'!E165*(B156/1000)*IF('Control panel'!$D$8="Yes",1.27,1),-'Control panel'!D165*(B156/1000)*IF('Control panel'!$D$8="Yes",1.27,1))</f>
        <v>0</v>
      </c>
      <c r="D156" s="3">
        <f>'Control panel'!E165*('Control panel'!C165/1000)</f>
        <v>0</v>
      </c>
      <c r="E156" s="3">
        <f ca="1">IF(I156="Y",+SUM(INDIRECT("C"&amp;MATCH(A156,A:A,0)&amp;":C"&amp;MATCH(WORKDAY(A156+1,-2,'Hungarian non-working days'!$A$2:$A$1001),A:A,0))),"-")</f>
        <v>0</v>
      </c>
      <c r="F156" s="3">
        <f ca="1">IF(I156="Y",SUM(INDIRECT("D"&amp;MATCH(A156,A:A,0)&amp;":D"&amp;MATCH(WORKDAY(A156+1,-2,'Hungarian non-working days'!$A$2:$A$1001),A:A,0))),"-")</f>
        <v>0</v>
      </c>
      <c r="G156" s="3">
        <f ca="1">IF(I156="Y",MAX(IFERROR(AVERAGEIF(INDIRECT("F"&amp;MATCH(A156,A:A,0)&amp;":F"&amp;MATCH(WORKDAY(A156+1,-250,'Hungarian non-working days'!$A$2:$A$1001),A:A,0)),"&gt;0",INDIRECT("F"&amp;MATCH(A156,A:A,0)&amp;":F"&amp;MATCH(WORKDAY(A156+1,-250,'Hungarian non-working days'!$A$2:$A$1001),A:A,0))),0),IFERROR(AVERAGEIF(INDIRECT("F"&amp;MATCH(A156,A:A,0)&amp;":F"&amp;MATCH(WORKDAY(A156+1,-10,'Hungarian non-working days'!$A$2:$A$1001),A:A,0)),"&gt;0",INDIRECT("F"&amp;MATCH(A156,A:A,0)&amp;":F"&amp;MATCH(WORKDAY(A156+1,-10,'Hungarian non-working days'!$A$2:$A$1001),A:A,0))),0)),"-")</f>
        <v>0</v>
      </c>
      <c r="H156" s="27">
        <f>IF(A156&lt;WORKDAY('Control panel'!$D$10,2,'Hungarian non-working days'!A152:A10150),"",IF(I156="Y",IFERROR(E156/G156,0),"-"))</f>
        <v>0</v>
      </c>
      <c r="I156" s="26" t="str">
        <f>IF(WORKDAY(A156,1,'Hungarian non-working days'!$A$2:$A$1001)=A156+1,"Y","N")</f>
        <v>Y</v>
      </c>
      <c r="K156" s="39">
        <v>150</v>
      </c>
      <c r="L156" s="40">
        <f>(1-'Control panel'!$D$2)*POWER('Control panel'!$D$2,K156-1)/(1-POWER('Control panel'!$D$2,365))</f>
        <v>0.0019380493472205239</v>
      </c>
      <c r="T156" s="1">
        <v>45104</v>
      </c>
      <c r="U156" s="53">
        <v>-0.00078546134994561989</v>
      </c>
      <c r="X156" s="1">
        <v>45104</v>
      </c>
      <c r="Y156" s="53">
        <v>-0.0013644985430784169</v>
      </c>
      <c r="Z156" s="54">
        <f t="shared" si="2"/>
        <v>0.00057903719313279699</v>
      </c>
    </row>
    <row r="157" spans="1:26" ht="15">
      <c r="A157" s="1">
        <f>'Control panel'!A166</f>
        <v>45171</v>
      </c>
      <c r="B157" s="4">
        <f>'Control panel'!B166-'Control panel'!C166</f>
        <v>0</v>
      </c>
      <c r="C157" s="28">
        <f>IF(B157&lt;0,-'Control panel'!E166*(B157/1000)*IF('Control panel'!$D$8="Yes",1.27,1),-'Control panel'!D166*(B157/1000)*IF('Control panel'!$D$8="Yes",1.27,1))</f>
        <v>0</v>
      </c>
      <c r="D157" s="3">
        <f>'Control panel'!E166*('Control panel'!C166/1000)</f>
        <v>0</v>
      </c>
      <c r="E157" s="3" t="str">
        <f ca="1">IF(I157="Y",+SUM(INDIRECT("C"&amp;MATCH(A157,A:A,0)&amp;":C"&amp;MATCH(WORKDAY(A157+1,-2,'Hungarian non-working days'!$A$2:$A$1001),A:A,0))),"-")</f>
        <v>-</v>
      </c>
      <c r="F157" s="3" t="str">
        <f ca="1">IF(I157="Y",SUM(INDIRECT("D"&amp;MATCH(A157,A:A,0)&amp;":D"&amp;MATCH(WORKDAY(A157+1,-2,'Hungarian non-working days'!$A$2:$A$1001),A:A,0))),"-")</f>
        <v>-</v>
      </c>
      <c r="G157" s="3" t="str">
        <f ca="1">IF(I157="Y",MAX(IFERROR(AVERAGEIF(INDIRECT("F"&amp;MATCH(A157,A:A,0)&amp;":F"&amp;MATCH(WORKDAY(A157+1,-250,'Hungarian non-working days'!$A$2:$A$1001),A:A,0)),"&gt;0",INDIRECT("F"&amp;MATCH(A157,A:A,0)&amp;":F"&amp;MATCH(WORKDAY(A157+1,-250,'Hungarian non-working days'!$A$2:$A$1001),A:A,0))),0),IFERROR(AVERAGEIF(INDIRECT("F"&amp;MATCH(A157,A:A,0)&amp;":F"&amp;MATCH(WORKDAY(A157+1,-10,'Hungarian non-working days'!$A$2:$A$1001),A:A,0)),"&gt;0",INDIRECT("F"&amp;MATCH(A157,A:A,0)&amp;":F"&amp;MATCH(WORKDAY(A157+1,-10,'Hungarian non-working days'!$A$2:$A$1001),A:A,0))),0)),"-")</f>
        <v>-</v>
      </c>
      <c r="H157" s="27" t="str">
        <f>IF(A157&lt;WORKDAY('Control panel'!$D$10,2,'Hungarian non-working days'!A153:A10151),"",IF(I157="Y",IFERROR(E157/G157,0),"-"))</f>
        <v>-</v>
      </c>
      <c r="I157" s="26" t="str">
        <f>IF(WORKDAY(A157,1,'Hungarian non-working days'!$A$2:$A$1001)=A157+1,"Y","N")</f>
        <v>N</v>
      </c>
      <c r="K157" s="39">
        <v>151</v>
      </c>
      <c r="L157" s="40">
        <f>(1-'Control panel'!$D$2)*POWER('Control panel'!$D$2,K157-1)/(1-POWER('Control panel'!$D$2,365))</f>
        <v>0.0019138237303802672</v>
      </c>
      <c r="T157" s="1">
        <v>45103</v>
      </c>
      <c r="U157" s="53">
        <v>-0.0013644985430784175</v>
      </c>
      <c r="X157" s="1">
        <v>45103</v>
      </c>
      <c r="Y157" s="53">
        <v>-0.001342067168628047</v>
      </c>
      <c r="Z157" s="54">
        <f t="shared" si="2"/>
        <v>-2.2431374450370507E-05</v>
      </c>
    </row>
    <row r="158" spans="1:26" ht="15">
      <c r="A158" s="1">
        <f>'Control panel'!A167</f>
        <v>45170</v>
      </c>
      <c r="B158" s="4">
        <f>'Control panel'!B167-'Control panel'!C167</f>
        <v>0</v>
      </c>
      <c r="C158" s="28">
        <f>IF(B158&lt;0,-'Control panel'!E167*(B158/1000)*IF('Control panel'!$D$8="Yes",1.27,1),-'Control panel'!D167*(B158/1000)*IF('Control panel'!$D$8="Yes",1.27,1))</f>
        <v>0</v>
      </c>
      <c r="D158" s="3">
        <f>'Control panel'!E167*('Control panel'!C167/1000)</f>
        <v>0</v>
      </c>
      <c r="E158" s="3" t="str">
        <f ca="1">IF(I158="Y",+SUM(INDIRECT("C"&amp;MATCH(A158,A:A,0)&amp;":C"&amp;MATCH(WORKDAY(A158+1,-2,'Hungarian non-working days'!$A$2:$A$1001),A:A,0))),"-")</f>
        <v>-</v>
      </c>
      <c r="F158" s="3" t="str">
        <f ca="1">IF(I158="Y",SUM(INDIRECT("D"&amp;MATCH(A158,A:A,0)&amp;":D"&amp;MATCH(WORKDAY(A158+1,-2,'Hungarian non-working days'!$A$2:$A$1001),A:A,0))),"-")</f>
        <v>-</v>
      </c>
      <c r="G158" s="3" t="str">
        <f ca="1">IF(I158="Y",MAX(IFERROR(AVERAGEIF(INDIRECT("F"&amp;MATCH(A158,A:A,0)&amp;":F"&amp;MATCH(WORKDAY(A158+1,-250,'Hungarian non-working days'!$A$2:$A$1001),A:A,0)),"&gt;0",INDIRECT("F"&amp;MATCH(A158,A:A,0)&amp;":F"&amp;MATCH(WORKDAY(A158+1,-250,'Hungarian non-working days'!$A$2:$A$1001),A:A,0))),0),IFERROR(AVERAGEIF(INDIRECT("F"&amp;MATCH(A158,A:A,0)&amp;":F"&amp;MATCH(WORKDAY(A158+1,-10,'Hungarian non-working days'!$A$2:$A$1001),A:A,0)),"&gt;0",INDIRECT("F"&amp;MATCH(A158,A:A,0)&amp;":F"&amp;MATCH(WORKDAY(A158+1,-10,'Hungarian non-working days'!$A$2:$A$1001),A:A,0))),0)),"-")</f>
        <v>-</v>
      </c>
      <c r="H158" s="27" t="str">
        <f>IF(A158&lt;WORKDAY('Control panel'!$D$10,2,'Hungarian non-working days'!A154:A10152),"",IF(I158="Y",IFERROR(E158/G158,0),"-"))</f>
        <v>-</v>
      </c>
      <c r="I158" s="26" t="str">
        <f>IF(WORKDAY(A158,1,'Hungarian non-working days'!$A$2:$A$1001)=A158+1,"Y","N")</f>
        <v>N</v>
      </c>
      <c r="K158" s="39">
        <v>152</v>
      </c>
      <c r="L158" s="40">
        <f>(1-'Control panel'!$D$2)*POWER('Control panel'!$D$2,K158-1)/(1-POWER('Control panel'!$D$2,365))</f>
        <v>0.0018899009337505141</v>
      </c>
      <c r="T158" s="1">
        <v>45100</v>
      </c>
      <c r="U158" s="53">
        <v>-0.0013420671686280475</v>
      </c>
      <c r="X158" s="1">
        <v>45102</v>
      </c>
      <c r="Y158" s="53">
        <v>0.00072632195328626258</v>
      </c>
      <c r="Z158" s="54">
        <f t="shared" si="2"/>
        <v>-0.0020683891219143101</v>
      </c>
    </row>
    <row r="159" spans="1:26" ht="15">
      <c r="A159" s="1">
        <f>'Control panel'!A168</f>
        <v>45169</v>
      </c>
      <c r="B159" s="4">
        <f>'Control panel'!B168-'Control panel'!C168</f>
        <v>0</v>
      </c>
      <c r="C159" s="28">
        <f>IF(B159&lt;0,-'Control panel'!E168*(B159/1000)*IF('Control panel'!$D$8="Yes",1.27,1),-'Control panel'!D168*(B159/1000)*IF('Control panel'!$D$8="Yes",1.27,1))</f>
        <v>0</v>
      </c>
      <c r="D159" s="3">
        <f>'Control panel'!E168*('Control panel'!C168/1000)</f>
        <v>0</v>
      </c>
      <c r="E159" s="3">
        <f ca="1">IF(I159="Y",+SUM(INDIRECT("C"&amp;MATCH(A159,A:A,0)&amp;":C"&amp;MATCH(WORKDAY(A159+1,-2,'Hungarian non-working days'!$A$2:$A$1001),A:A,0))),"-")</f>
        <v>0</v>
      </c>
      <c r="F159" s="3">
        <f ca="1">IF(I159="Y",SUM(INDIRECT("D"&amp;MATCH(A159,A:A,0)&amp;":D"&amp;MATCH(WORKDAY(A159+1,-2,'Hungarian non-working days'!$A$2:$A$1001),A:A,0))),"-")</f>
        <v>0</v>
      </c>
      <c r="G159" s="3">
        <f ca="1">IF(I159="Y",MAX(IFERROR(AVERAGEIF(INDIRECT("F"&amp;MATCH(A159,A:A,0)&amp;":F"&amp;MATCH(WORKDAY(A159+1,-250,'Hungarian non-working days'!$A$2:$A$1001),A:A,0)),"&gt;0",INDIRECT("F"&amp;MATCH(A159,A:A,0)&amp;":F"&amp;MATCH(WORKDAY(A159+1,-250,'Hungarian non-working days'!$A$2:$A$1001),A:A,0))),0),IFERROR(AVERAGEIF(INDIRECT("F"&amp;MATCH(A159,A:A,0)&amp;":F"&amp;MATCH(WORKDAY(A159+1,-10,'Hungarian non-working days'!$A$2:$A$1001),A:A,0)),"&gt;0",INDIRECT("F"&amp;MATCH(A159,A:A,0)&amp;":F"&amp;MATCH(WORKDAY(A159+1,-10,'Hungarian non-working days'!$A$2:$A$1001),A:A,0))),0)),"-")</f>
        <v>0</v>
      </c>
      <c r="H159" s="27">
        <f>IF(A159&lt;WORKDAY('Control panel'!$D$10,2,'Hungarian non-working days'!A155:A10153),"",IF(I159="Y",IFERROR(E159/G159,0),"-"))</f>
        <v>0</v>
      </c>
      <c r="I159" s="26" t="str">
        <f>IF(WORKDAY(A159,1,'Hungarian non-working days'!$A$2:$A$1001)=A159+1,"Y","N")</f>
        <v>Y</v>
      </c>
      <c r="K159" s="39">
        <v>153</v>
      </c>
      <c r="L159" s="40">
        <f>(1-'Control panel'!$D$2)*POWER('Control panel'!$D$2,K159-1)/(1-POWER('Control panel'!$D$2,365))</f>
        <v>0.0018662771720786323</v>
      </c>
      <c r="T159" s="1">
        <v>45099</v>
      </c>
      <c r="U159" s="53">
        <v>0.00072632195328626279</v>
      </c>
      <c r="X159" s="1">
        <v>45099</v>
      </c>
      <c r="Y159" s="53">
        <v>0.00024662341114549462</v>
      </c>
      <c r="Z159" s="54">
        <f t="shared" si="2"/>
        <v>0.00047969854214076818</v>
      </c>
    </row>
    <row r="160" spans="1:26" ht="15">
      <c r="A160" s="1">
        <f>'Control panel'!A169</f>
        <v>45168</v>
      </c>
      <c r="B160" s="4">
        <f>'Control panel'!B169-'Control panel'!C169</f>
        <v>0</v>
      </c>
      <c r="C160" s="28">
        <f>IF(B160&lt;0,-'Control panel'!E169*(B160/1000)*IF('Control panel'!$D$8="Yes",1.27,1),-'Control panel'!D169*(B160/1000)*IF('Control panel'!$D$8="Yes",1.27,1))</f>
        <v>0</v>
      </c>
      <c r="D160" s="3">
        <f>'Control panel'!E169*('Control panel'!C169/1000)</f>
        <v>0</v>
      </c>
      <c r="E160" s="3">
        <f ca="1">IF(I160="Y",+SUM(INDIRECT("C"&amp;MATCH(A160,A:A,0)&amp;":C"&amp;MATCH(WORKDAY(A160+1,-2,'Hungarian non-working days'!$A$2:$A$1001),A:A,0))),"-")</f>
        <v>0</v>
      </c>
      <c r="F160" s="3">
        <f ca="1">IF(I160="Y",SUM(INDIRECT("D"&amp;MATCH(A160,A:A,0)&amp;":D"&amp;MATCH(WORKDAY(A160+1,-2,'Hungarian non-working days'!$A$2:$A$1001),A:A,0))),"-")</f>
        <v>0</v>
      </c>
      <c r="G160" s="3">
        <f ca="1">IF(I160="Y",MAX(IFERROR(AVERAGEIF(INDIRECT("F"&amp;MATCH(A160,A:A,0)&amp;":F"&amp;MATCH(WORKDAY(A160+1,-250,'Hungarian non-working days'!$A$2:$A$1001),A:A,0)),"&gt;0",INDIRECT("F"&amp;MATCH(A160,A:A,0)&amp;":F"&amp;MATCH(WORKDAY(A160+1,-250,'Hungarian non-working days'!$A$2:$A$1001),A:A,0))),0),IFERROR(AVERAGEIF(INDIRECT("F"&amp;MATCH(A160,A:A,0)&amp;":F"&amp;MATCH(WORKDAY(A160+1,-10,'Hungarian non-working days'!$A$2:$A$1001),A:A,0)),"&gt;0",INDIRECT("F"&amp;MATCH(A160,A:A,0)&amp;":F"&amp;MATCH(WORKDAY(A160+1,-10,'Hungarian non-working days'!$A$2:$A$1001),A:A,0))),0)),"-")</f>
        <v>0</v>
      </c>
      <c r="H160" s="27">
        <f>IF(A160&lt;WORKDAY('Control panel'!$D$10,2,'Hungarian non-working days'!A156:A10154),"",IF(I160="Y",IFERROR(E160/G160,0),"-"))</f>
        <v>0</v>
      </c>
      <c r="I160" s="26" t="str">
        <f>IF(WORKDAY(A160,1,'Hungarian non-working days'!$A$2:$A$1001)=A160+1,"Y","N")</f>
        <v>Y</v>
      </c>
      <c r="K160" s="39">
        <v>154</v>
      </c>
      <c r="L160" s="40">
        <f>(1-'Control panel'!$D$2)*POWER('Control panel'!$D$2,K160-1)/(1-POWER('Control panel'!$D$2,365))</f>
        <v>0.0018429487074276493</v>
      </c>
      <c r="T160" s="1">
        <v>45098</v>
      </c>
      <c r="U160" s="53">
        <v>0.00024662341114549473</v>
      </c>
      <c r="X160" s="1">
        <v>45098</v>
      </c>
      <c r="Y160" s="53">
        <v>0.010390675072978148</v>
      </c>
      <c r="Z160" s="54">
        <f t="shared" si="2"/>
        <v>-0.010144051661832654</v>
      </c>
    </row>
    <row r="161" spans="1:26" ht="15">
      <c r="A161" s="1">
        <f>'Control panel'!A170</f>
        <v>45167</v>
      </c>
      <c r="B161" s="4">
        <f>'Control panel'!B170-'Control panel'!C170</f>
        <v>0</v>
      </c>
      <c r="C161" s="28">
        <f>IF(B161&lt;0,-'Control panel'!E170*(B161/1000)*IF('Control panel'!$D$8="Yes",1.27,1),-'Control panel'!D170*(B161/1000)*IF('Control panel'!$D$8="Yes",1.27,1))</f>
        <v>0</v>
      </c>
      <c r="D161" s="3">
        <f>'Control panel'!E170*('Control panel'!C170/1000)</f>
        <v>0</v>
      </c>
      <c r="E161" s="3">
        <f ca="1">IF(I161="Y",+SUM(INDIRECT("C"&amp;MATCH(A161,A:A,0)&amp;":C"&amp;MATCH(WORKDAY(A161+1,-2,'Hungarian non-working days'!$A$2:$A$1001),A:A,0))),"-")</f>
        <v>0</v>
      </c>
      <c r="F161" s="3">
        <f ca="1">IF(I161="Y",SUM(INDIRECT("D"&amp;MATCH(A161,A:A,0)&amp;":D"&amp;MATCH(WORKDAY(A161+1,-2,'Hungarian non-working days'!$A$2:$A$1001),A:A,0))),"-")</f>
        <v>0</v>
      </c>
      <c r="G161" s="3">
        <f ca="1">IF(I161="Y",MAX(IFERROR(AVERAGEIF(INDIRECT("F"&amp;MATCH(A161,A:A,0)&amp;":F"&amp;MATCH(WORKDAY(A161+1,-250,'Hungarian non-working days'!$A$2:$A$1001),A:A,0)),"&gt;0",INDIRECT("F"&amp;MATCH(A161,A:A,0)&amp;":F"&amp;MATCH(WORKDAY(A161+1,-250,'Hungarian non-working days'!$A$2:$A$1001),A:A,0))),0),IFERROR(AVERAGEIF(INDIRECT("F"&amp;MATCH(A161,A:A,0)&amp;":F"&amp;MATCH(WORKDAY(A161+1,-10,'Hungarian non-working days'!$A$2:$A$1001),A:A,0)),"&gt;0",INDIRECT("F"&amp;MATCH(A161,A:A,0)&amp;":F"&amp;MATCH(WORKDAY(A161+1,-10,'Hungarian non-working days'!$A$2:$A$1001),A:A,0))),0)),"-")</f>
        <v>0</v>
      </c>
      <c r="H161" s="27">
        <f>IF(A161&lt;WORKDAY('Control panel'!$D$10,2,'Hungarian non-working days'!A157:A10155),"",IF(I161="Y",IFERROR(E161/G161,0),"-"))</f>
        <v>0</v>
      </c>
      <c r="I161" s="26" t="str">
        <f>IF(WORKDAY(A161,1,'Hungarian non-working days'!$A$2:$A$1001)=A161+1,"Y","N")</f>
        <v>Y</v>
      </c>
      <c r="K161" s="39">
        <v>155</v>
      </c>
      <c r="L161" s="40">
        <f>(1-'Control panel'!$D$2)*POWER('Control panel'!$D$2,K161-1)/(1-POWER('Control panel'!$D$2,365))</f>
        <v>0.001819911848584804</v>
      </c>
      <c r="T161" s="1">
        <v>45097</v>
      </c>
      <c r="U161" s="53">
        <v>0.010390675072978153</v>
      </c>
      <c r="X161" s="1">
        <v>45097</v>
      </c>
      <c r="Y161" s="53">
        <v>0.011908569130880413</v>
      </c>
      <c r="Z161" s="54">
        <f t="shared" si="2"/>
        <v>-0.0015178940579022599</v>
      </c>
    </row>
    <row r="162" spans="1:26" ht="15">
      <c r="A162" s="1">
        <f>'Control panel'!A171</f>
        <v>45166</v>
      </c>
      <c r="B162" s="4">
        <f>'Control panel'!B171-'Control panel'!C171</f>
        <v>0</v>
      </c>
      <c r="C162" s="28">
        <f>IF(B162&lt;0,-'Control panel'!E171*(B162/1000)*IF('Control panel'!$D$8="Yes",1.27,1),-'Control panel'!D171*(B162/1000)*IF('Control panel'!$D$8="Yes",1.27,1))</f>
        <v>0</v>
      </c>
      <c r="D162" s="3">
        <f>'Control panel'!E171*('Control panel'!C171/1000)</f>
        <v>0</v>
      </c>
      <c r="E162" s="3">
        <f ca="1">IF(I162="Y",+SUM(INDIRECT("C"&amp;MATCH(A162,A:A,0)&amp;":C"&amp;MATCH(WORKDAY(A162+1,-2,'Hungarian non-working days'!$A$2:$A$1001),A:A,0))),"-")</f>
        <v>0</v>
      </c>
      <c r="F162" s="3">
        <f ca="1">IF(I162="Y",SUM(INDIRECT("D"&amp;MATCH(A162,A:A,0)&amp;":D"&amp;MATCH(WORKDAY(A162+1,-2,'Hungarian non-working days'!$A$2:$A$1001),A:A,0))),"-")</f>
        <v>0</v>
      </c>
      <c r="G162" s="3">
        <f ca="1">IF(I162="Y",MAX(IFERROR(AVERAGEIF(INDIRECT("F"&amp;MATCH(A162,A:A,0)&amp;":F"&amp;MATCH(WORKDAY(A162+1,-250,'Hungarian non-working days'!$A$2:$A$1001),A:A,0)),"&gt;0",INDIRECT("F"&amp;MATCH(A162,A:A,0)&amp;":F"&amp;MATCH(WORKDAY(A162+1,-250,'Hungarian non-working days'!$A$2:$A$1001),A:A,0))),0),IFERROR(AVERAGEIF(INDIRECT("F"&amp;MATCH(A162,A:A,0)&amp;":F"&amp;MATCH(WORKDAY(A162+1,-10,'Hungarian non-working days'!$A$2:$A$1001),A:A,0)),"&gt;0",INDIRECT("F"&amp;MATCH(A162,A:A,0)&amp;":F"&amp;MATCH(WORKDAY(A162+1,-10,'Hungarian non-working days'!$A$2:$A$1001),A:A,0))),0)),"-")</f>
        <v>0</v>
      </c>
      <c r="H162" s="27">
        <f>IF(A162&lt;WORKDAY('Control panel'!$D$10,2,'Hungarian non-working days'!A158:A10156),"",IF(I162="Y",IFERROR(E162/G162,0),"-"))</f>
        <v>0</v>
      </c>
      <c r="I162" s="26" t="str">
        <f>IF(WORKDAY(A162,1,'Hungarian non-working days'!$A$2:$A$1001)=A162+1,"Y","N")</f>
        <v>Y</v>
      </c>
      <c r="K162" s="39">
        <v>156</v>
      </c>
      <c r="L162" s="40">
        <f>(1-'Control panel'!$D$2)*POWER('Control panel'!$D$2,K162-1)/(1-POWER('Control panel'!$D$2,365))</f>
        <v>0.0017971629504774937</v>
      </c>
      <c r="T162" s="1">
        <v>45096</v>
      </c>
      <c r="U162" s="53">
        <v>0.011908569130880418</v>
      </c>
      <c r="X162" s="1">
        <v>45096</v>
      </c>
      <c r="Y162" s="53">
        <v>-0.0070681315442607494</v>
      </c>
      <c r="Z162" s="54">
        <f t="shared" si="2"/>
        <v>0.018976700675141168</v>
      </c>
    </row>
    <row r="163" spans="1:26" ht="15">
      <c r="A163" s="1">
        <f>'Control panel'!A172</f>
        <v>45165</v>
      </c>
      <c r="B163" s="4">
        <f>'Control panel'!B172-'Control panel'!C172</f>
        <v>0</v>
      </c>
      <c r="C163" s="28">
        <f>IF(B163&lt;0,-'Control panel'!E172*(B163/1000)*IF('Control panel'!$D$8="Yes",1.27,1),-'Control panel'!D172*(B163/1000)*IF('Control panel'!$D$8="Yes",1.27,1))</f>
        <v>0</v>
      </c>
      <c r="D163" s="3">
        <f>'Control panel'!E172*('Control panel'!C172/1000)</f>
        <v>0</v>
      </c>
      <c r="E163" s="3">
        <f ca="1">IF(I163="Y",+SUM(INDIRECT("C"&amp;MATCH(A163,A:A,0)&amp;":C"&amp;MATCH(WORKDAY(A163+1,-2,'Hungarian non-working days'!$A$2:$A$1001),A:A,0))),"-")</f>
        <v>0</v>
      </c>
      <c r="F163" s="3">
        <f ca="1">IF(I163="Y",SUM(INDIRECT("D"&amp;MATCH(A163,A:A,0)&amp;":D"&amp;MATCH(WORKDAY(A163+1,-2,'Hungarian non-working days'!$A$2:$A$1001),A:A,0))),"-")</f>
        <v>0</v>
      </c>
      <c r="G163" s="3">
        <f ca="1">IF(I163="Y",MAX(IFERROR(AVERAGEIF(INDIRECT("F"&amp;MATCH(A163,A:A,0)&amp;":F"&amp;MATCH(WORKDAY(A163+1,-250,'Hungarian non-working days'!$A$2:$A$1001),A:A,0)),"&gt;0",INDIRECT("F"&amp;MATCH(A163,A:A,0)&amp;":F"&amp;MATCH(WORKDAY(A163+1,-250,'Hungarian non-working days'!$A$2:$A$1001),A:A,0))),0),IFERROR(AVERAGEIF(INDIRECT("F"&amp;MATCH(A163,A:A,0)&amp;":F"&amp;MATCH(WORKDAY(A163+1,-10,'Hungarian non-working days'!$A$2:$A$1001),A:A,0)),"&gt;0",INDIRECT("F"&amp;MATCH(A163,A:A,0)&amp;":F"&amp;MATCH(WORKDAY(A163+1,-10,'Hungarian non-working days'!$A$2:$A$1001),A:A,0))),0)),"-")</f>
        <v>0</v>
      </c>
      <c r="H163" s="27">
        <f>IF(A163&lt;WORKDAY('Control panel'!$D$10,2,'Hungarian non-working days'!A159:A10157),"",IF(I163="Y",IFERROR(E163/G163,0),"-"))</f>
        <v>0</v>
      </c>
      <c r="I163" s="26" t="str">
        <f>IF(WORKDAY(A163,1,'Hungarian non-working days'!$A$2:$A$1001)=A163+1,"Y","N")</f>
        <v>Y</v>
      </c>
      <c r="K163" s="39">
        <v>157</v>
      </c>
      <c r="L163" s="40">
        <f>(1-'Control panel'!$D$2)*POWER('Control panel'!$D$2,K163-1)/(1-POWER('Control panel'!$D$2,365))</f>
        <v>0.0017746984135965252</v>
      </c>
      <c r="T163" s="1">
        <v>45093</v>
      </c>
      <c r="U163" s="53">
        <v>-0.007068131544260752</v>
      </c>
      <c r="X163" s="1">
        <v>45095</v>
      </c>
      <c r="Y163" s="53">
        <v>0.0067309833262618659</v>
      </c>
      <c r="Z163" s="54">
        <f t="shared" si="2"/>
        <v>-0.013799114870522617</v>
      </c>
    </row>
    <row r="164" spans="1:26" ht="15">
      <c r="A164" s="1">
        <f>'Control panel'!A173</f>
        <v>45164</v>
      </c>
      <c r="B164" s="4">
        <f>'Control panel'!B173-'Control panel'!C173</f>
        <v>0</v>
      </c>
      <c r="C164" s="28">
        <f>IF(B164&lt;0,-'Control panel'!E173*(B164/1000)*IF('Control panel'!$D$8="Yes",1.27,1),-'Control panel'!D173*(B164/1000)*IF('Control panel'!$D$8="Yes",1.27,1))</f>
        <v>0</v>
      </c>
      <c r="D164" s="3">
        <f>'Control panel'!E173*('Control panel'!C173/1000)</f>
        <v>0</v>
      </c>
      <c r="E164" s="3" t="str">
        <f ca="1">IF(I164="Y",+SUM(INDIRECT("C"&amp;MATCH(A164,A:A,0)&amp;":C"&amp;MATCH(WORKDAY(A164+1,-2,'Hungarian non-working days'!$A$2:$A$1001),A:A,0))),"-")</f>
        <v>-</v>
      </c>
      <c r="F164" s="3" t="str">
        <f ca="1">IF(I164="Y",SUM(INDIRECT("D"&amp;MATCH(A164,A:A,0)&amp;":D"&amp;MATCH(WORKDAY(A164+1,-2,'Hungarian non-working days'!$A$2:$A$1001),A:A,0))),"-")</f>
        <v>-</v>
      </c>
      <c r="G164" s="3" t="str">
        <f ca="1">IF(I164="Y",MAX(IFERROR(AVERAGEIF(INDIRECT("F"&amp;MATCH(A164,A:A,0)&amp;":F"&amp;MATCH(WORKDAY(A164+1,-250,'Hungarian non-working days'!$A$2:$A$1001),A:A,0)),"&gt;0",INDIRECT("F"&amp;MATCH(A164,A:A,0)&amp;":F"&amp;MATCH(WORKDAY(A164+1,-250,'Hungarian non-working days'!$A$2:$A$1001),A:A,0))),0),IFERROR(AVERAGEIF(INDIRECT("F"&amp;MATCH(A164,A:A,0)&amp;":F"&amp;MATCH(WORKDAY(A164+1,-10,'Hungarian non-working days'!$A$2:$A$1001),A:A,0)),"&gt;0",INDIRECT("F"&amp;MATCH(A164,A:A,0)&amp;":F"&amp;MATCH(WORKDAY(A164+1,-10,'Hungarian non-working days'!$A$2:$A$1001),A:A,0))),0)),"-")</f>
        <v>-</v>
      </c>
      <c r="H164" s="27" t="str">
        <f>IF(A164&lt;WORKDAY('Control panel'!$D$10,2,'Hungarian non-working days'!A160:A10158),"",IF(I164="Y",IFERROR(E164/G164,0),"-"))</f>
        <v>-</v>
      </c>
      <c r="I164" s="26" t="str">
        <f>IF(WORKDAY(A164,1,'Hungarian non-working days'!$A$2:$A$1001)=A164+1,"Y","N")</f>
        <v>N</v>
      </c>
      <c r="K164" s="39">
        <v>158</v>
      </c>
      <c r="L164" s="40">
        <f>(1-'Control panel'!$D$2)*POWER('Control panel'!$D$2,K164-1)/(1-POWER('Control panel'!$D$2,365))</f>
        <v>0.0017525146834265687</v>
      </c>
      <c r="T164" s="1">
        <v>45092</v>
      </c>
      <c r="U164" s="53">
        <v>0.0067309833262618702</v>
      </c>
      <c r="X164" s="1">
        <v>45092</v>
      </c>
      <c r="Y164" s="53">
        <v>0.029563386069301235</v>
      </c>
      <c r="Z164" s="54">
        <f t="shared" si="2"/>
        <v>-0.022832402743039364</v>
      </c>
    </row>
    <row r="165" spans="1:26" ht="15">
      <c r="A165" s="1">
        <f>'Control panel'!A174</f>
        <v>45163</v>
      </c>
      <c r="B165" s="4">
        <f>'Control panel'!B174-'Control panel'!C174</f>
        <v>0</v>
      </c>
      <c r="C165" s="28">
        <f>IF(B165&lt;0,-'Control panel'!E174*(B165/1000)*IF('Control panel'!$D$8="Yes",1.27,1),-'Control panel'!D174*(B165/1000)*IF('Control panel'!$D$8="Yes",1.27,1))</f>
        <v>0</v>
      </c>
      <c r="D165" s="3">
        <f>'Control panel'!E174*('Control panel'!C174/1000)</f>
        <v>0</v>
      </c>
      <c r="E165" s="3" t="str">
        <f ca="1">IF(I165="Y",+SUM(INDIRECT("C"&amp;MATCH(A165,A:A,0)&amp;":C"&amp;MATCH(WORKDAY(A165+1,-2,'Hungarian non-working days'!$A$2:$A$1001),A:A,0))),"-")</f>
        <v>-</v>
      </c>
      <c r="F165" s="3" t="str">
        <f ca="1">IF(I165="Y",SUM(INDIRECT("D"&amp;MATCH(A165,A:A,0)&amp;":D"&amp;MATCH(WORKDAY(A165+1,-2,'Hungarian non-working days'!$A$2:$A$1001),A:A,0))),"-")</f>
        <v>-</v>
      </c>
      <c r="G165" s="3" t="str">
        <f ca="1">IF(I165="Y",MAX(IFERROR(AVERAGEIF(INDIRECT("F"&amp;MATCH(A165,A:A,0)&amp;":F"&amp;MATCH(WORKDAY(A165+1,-250,'Hungarian non-working days'!$A$2:$A$1001),A:A,0)),"&gt;0",INDIRECT("F"&amp;MATCH(A165,A:A,0)&amp;":F"&amp;MATCH(WORKDAY(A165+1,-250,'Hungarian non-working days'!$A$2:$A$1001),A:A,0))),0),IFERROR(AVERAGEIF(INDIRECT("F"&amp;MATCH(A165,A:A,0)&amp;":F"&amp;MATCH(WORKDAY(A165+1,-10,'Hungarian non-working days'!$A$2:$A$1001),A:A,0)),"&gt;0",INDIRECT("F"&amp;MATCH(A165,A:A,0)&amp;":F"&amp;MATCH(WORKDAY(A165+1,-10,'Hungarian non-working days'!$A$2:$A$1001),A:A,0))),0)),"-")</f>
        <v>-</v>
      </c>
      <c r="H165" s="27" t="str">
        <f>IF(A165&lt;WORKDAY('Control panel'!$D$10,2,'Hungarian non-working days'!A161:A10159),"",IF(I165="Y",IFERROR(E165/G165,0),"-"))</f>
        <v>-</v>
      </c>
      <c r="I165" s="26" t="str">
        <f>IF(WORKDAY(A165,1,'Hungarian non-working days'!$A$2:$A$1001)=A165+1,"Y","N")</f>
        <v>N</v>
      </c>
      <c r="K165" s="39">
        <v>159</v>
      </c>
      <c r="L165" s="40">
        <f>(1-'Control panel'!$D$2)*POWER('Control panel'!$D$2,K165-1)/(1-POWER('Control panel'!$D$2,365))</f>
        <v>0.0017306082498837368</v>
      </c>
      <c r="T165" s="1">
        <v>45091</v>
      </c>
      <c r="U165" s="53">
        <v>0.029563386069301256</v>
      </c>
      <c r="X165" s="1">
        <v>45091</v>
      </c>
      <c r="Y165" s="53">
        <v>0.017201399157569339</v>
      </c>
      <c r="Z165" s="54">
        <f t="shared" si="2"/>
        <v>0.012361986911731918</v>
      </c>
    </row>
    <row r="166" spans="1:26" ht="15">
      <c r="A166" s="1">
        <f>'Control panel'!A175</f>
        <v>45162</v>
      </c>
      <c r="B166" s="4">
        <f>'Control panel'!B175-'Control panel'!C175</f>
        <v>0</v>
      </c>
      <c r="C166" s="28">
        <f>IF(B166&lt;0,-'Control panel'!E175*(B166/1000)*IF('Control panel'!$D$8="Yes",1.27,1),-'Control panel'!D175*(B166/1000)*IF('Control panel'!$D$8="Yes",1.27,1))</f>
        <v>0</v>
      </c>
      <c r="D166" s="3">
        <f>'Control panel'!E175*('Control panel'!C175/1000)</f>
        <v>0</v>
      </c>
      <c r="E166" s="3">
        <f ca="1">IF(I166="Y",+SUM(INDIRECT("C"&amp;MATCH(A166,A:A,0)&amp;":C"&amp;MATCH(WORKDAY(A166+1,-2,'Hungarian non-working days'!$A$2:$A$1001),A:A,0))),"-")</f>
        <v>0</v>
      </c>
      <c r="F166" s="3">
        <f ca="1">IF(I166="Y",SUM(INDIRECT("D"&amp;MATCH(A166,A:A,0)&amp;":D"&amp;MATCH(WORKDAY(A166+1,-2,'Hungarian non-working days'!$A$2:$A$1001),A:A,0))),"-")</f>
        <v>0</v>
      </c>
      <c r="G166" s="3">
        <f ca="1">IF(I166="Y",MAX(IFERROR(AVERAGEIF(INDIRECT("F"&amp;MATCH(A166,A:A,0)&amp;":F"&amp;MATCH(WORKDAY(A166+1,-250,'Hungarian non-working days'!$A$2:$A$1001),A:A,0)),"&gt;0",INDIRECT("F"&amp;MATCH(A166,A:A,0)&amp;":F"&amp;MATCH(WORKDAY(A166+1,-250,'Hungarian non-working days'!$A$2:$A$1001),A:A,0))),0),IFERROR(AVERAGEIF(INDIRECT("F"&amp;MATCH(A166,A:A,0)&amp;":F"&amp;MATCH(WORKDAY(A166+1,-10,'Hungarian non-working days'!$A$2:$A$1001),A:A,0)),"&gt;0",INDIRECT("F"&amp;MATCH(A166,A:A,0)&amp;":F"&amp;MATCH(WORKDAY(A166+1,-10,'Hungarian non-working days'!$A$2:$A$1001),A:A,0))),0)),"-")</f>
        <v>0</v>
      </c>
      <c r="H166" s="27">
        <f>IF(A166&lt;WORKDAY('Control panel'!$D$10,2,'Hungarian non-working days'!A162:A10160),"",IF(I166="Y",IFERROR(E166/G166,0),"-"))</f>
        <v>0</v>
      </c>
      <c r="I166" s="26" t="str">
        <f>IF(WORKDAY(A166,1,'Hungarian non-working days'!$A$2:$A$1001)=A166+1,"Y","N")</f>
        <v>Y</v>
      </c>
      <c r="K166" s="39">
        <v>160</v>
      </c>
      <c r="L166" s="40">
        <f>(1-'Control panel'!$D$2)*POWER('Control panel'!$D$2,K166-1)/(1-POWER('Control panel'!$D$2,365))</f>
        <v>0.0017089756467601903</v>
      </c>
      <c r="T166" s="1">
        <v>45090</v>
      </c>
      <c r="U166" s="53">
        <v>0.017201399157569346</v>
      </c>
      <c r="X166" s="1">
        <v>45090</v>
      </c>
      <c r="Y166" s="53">
        <v>0.0013264137088489871</v>
      </c>
      <c r="Z166" s="54">
        <f t="shared" si="2"/>
        <v>0.015874985448720357</v>
      </c>
    </row>
    <row r="167" spans="1:26" ht="15">
      <c r="A167" s="1">
        <f>'Control panel'!A176</f>
        <v>45161</v>
      </c>
      <c r="B167" s="4">
        <f>'Control panel'!B176-'Control panel'!C176</f>
        <v>0</v>
      </c>
      <c r="C167" s="28">
        <f>IF(B167&lt;0,-'Control panel'!E176*(B167/1000)*IF('Control panel'!$D$8="Yes",1.27,1),-'Control panel'!D176*(B167/1000)*IF('Control panel'!$D$8="Yes",1.27,1))</f>
        <v>0</v>
      </c>
      <c r="D167" s="3">
        <f>'Control panel'!E176*('Control panel'!C176/1000)</f>
        <v>0</v>
      </c>
      <c r="E167" s="3">
        <f ca="1">IF(I167="Y",+SUM(INDIRECT("C"&amp;MATCH(A167,A:A,0)&amp;":C"&amp;MATCH(WORKDAY(A167+1,-2,'Hungarian non-working days'!$A$2:$A$1001),A:A,0))),"-")</f>
        <v>0</v>
      </c>
      <c r="F167" s="3">
        <f ca="1">IF(I167="Y",SUM(INDIRECT("D"&amp;MATCH(A167,A:A,0)&amp;":D"&amp;MATCH(WORKDAY(A167+1,-2,'Hungarian non-working days'!$A$2:$A$1001),A:A,0))),"-")</f>
        <v>0</v>
      </c>
      <c r="G167" s="3">
        <f ca="1">IF(I167="Y",MAX(IFERROR(AVERAGEIF(INDIRECT("F"&amp;MATCH(A167,A:A,0)&amp;":F"&amp;MATCH(WORKDAY(A167+1,-250,'Hungarian non-working days'!$A$2:$A$1001),A:A,0)),"&gt;0",INDIRECT("F"&amp;MATCH(A167,A:A,0)&amp;":F"&amp;MATCH(WORKDAY(A167+1,-250,'Hungarian non-working days'!$A$2:$A$1001),A:A,0))),0),IFERROR(AVERAGEIF(INDIRECT("F"&amp;MATCH(A167,A:A,0)&amp;":F"&amp;MATCH(WORKDAY(A167+1,-10,'Hungarian non-working days'!$A$2:$A$1001),A:A,0)),"&gt;0",INDIRECT("F"&amp;MATCH(A167,A:A,0)&amp;":F"&amp;MATCH(WORKDAY(A167+1,-10,'Hungarian non-working days'!$A$2:$A$1001),A:A,0))),0)),"-")</f>
        <v>0</v>
      </c>
      <c r="H167" s="27">
        <f>IF(A167&lt;WORKDAY('Control panel'!$D$10,2,'Hungarian non-working days'!A163:A10161),"",IF(I167="Y",IFERROR(E167/G167,0),"-"))</f>
        <v>0</v>
      </c>
      <c r="I167" s="26" t="str">
        <f>IF(WORKDAY(A167,1,'Hungarian non-working days'!$A$2:$A$1001)=A167+1,"Y","N")</f>
        <v>Y</v>
      </c>
      <c r="K167" s="39">
        <v>161</v>
      </c>
      <c r="L167" s="40">
        <f>(1-'Control panel'!$D$2)*POWER('Control panel'!$D$2,K167-1)/(1-POWER('Control panel'!$D$2,365))</f>
        <v>0.0016876134511756879</v>
      </c>
      <c r="T167" s="1">
        <v>45089</v>
      </c>
      <c r="U167" s="53">
        <v>0.001326413708848988</v>
      </c>
      <c r="X167" s="1">
        <v>45089</v>
      </c>
      <c r="Y167" s="53">
        <v>0.0046084447518136484</v>
      </c>
      <c r="Z167" s="54">
        <f t="shared" si="2"/>
        <v>-0.0032820310429646604</v>
      </c>
    </row>
    <row r="168" spans="1:26" ht="15">
      <c r="A168" s="1">
        <f>'Control panel'!A177</f>
        <v>45160</v>
      </c>
      <c r="B168" s="4">
        <f>'Control panel'!B177-'Control panel'!C177</f>
        <v>0</v>
      </c>
      <c r="C168" s="28">
        <f>IF(B168&lt;0,-'Control panel'!E177*(B168/1000)*IF('Control panel'!$D$8="Yes",1.27,1),-'Control panel'!D177*(B168/1000)*IF('Control panel'!$D$8="Yes",1.27,1))</f>
        <v>0</v>
      </c>
      <c r="D168" s="3">
        <f>'Control panel'!E177*('Control panel'!C177/1000)</f>
        <v>0</v>
      </c>
      <c r="E168" s="3">
        <f ca="1">IF(I168="Y",+SUM(INDIRECT("C"&amp;MATCH(A168,A:A,0)&amp;":C"&amp;MATCH(WORKDAY(A168+1,-2,'Hungarian non-working days'!$A$2:$A$1001),A:A,0))),"-")</f>
        <v>0</v>
      </c>
      <c r="F168" s="3">
        <f ca="1">IF(I168="Y",SUM(INDIRECT("D"&amp;MATCH(A168,A:A,0)&amp;":D"&amp;MATCH(WORKDAY(A168+1,-2,'Hungarian non-working days'!$A$2:$A$1001),A:A,0))),"-")</f>
        <v>0</v>
      </c>
      <c r="G168" s="3">
        <f ca="1">IF(I168="Y",MAX(IFERROR(AVERAGEIF(INDIRECT("F"&amp;MATCH(A168,A:A,0)&amp;":F"&amp;MATCH(WORKDAY(A168+1,-250,'Hungarian non-working days'!$A$2:$A$1001),A:A,0)),"&gt;0",INDIRECT("F"&amp;MATCH(A168,A:A,0)&amp;":F"&amp;MATCH(WORKDAY(A168+1,-250,'Hungarian non-working days'!$A$2:$A$1001),A:A,0))),0),IFERROR(AVERAGEIF(INDIRECT("F"&amp;MATCH(A168,A:A,0)&amp;":F"&amp;MATCH(WORKDAY(A168+1,-10,'Hungarian non-working days'!$A$2:$A$1001),A:A,0)),"&gt;0",INDIRECT("F"&amp;MATCH(A168,A:A,0)&amp;":F"&amp;MATCH(WORKDAY(A168+1,-10,'Hungarian non-working days'!$A$2:$A$1001),A:A,0))),0)),"-")</f>
        <v>0</v>
      </c>
      <c r="H168" s="27">
        <f>IF(A168&lt;WORKDAY('Control panel'!$D$10,2,'Hungarian non-working days'!A164:A10162),"",IF(I168="Y",IFERROR(E168/G168,0),"-"))</f>
        <v>0</v>
      </c>
      <c r="I168" s="26" t="str">
        <f>IF(WORKDAY(A168,1,'Hungarian non-working days'!$A$2:$A$1001)=A168+1,"Y","N")</f>
        <v>Y</v>
      </c>
      <c r="K168" s="39">
        <v>162</v>
      </c>
      <c r="L168" s="40">
        <f>(1-'Control panel'!$D$2)*POWER('Control panel'!$D$2,K168-1)/(1-POWER('Control panel'!$D$2,365))</f>
        <v>0.0016665182830359919</v>
      </c>
      <c r="T168" s="1">
        <v>45086</v>
      </c>
      <c r="U168" s="53">
        <v>0.004608444751813651</v>
      </c>
      <c r="X168" s="1">
        <v>45088</v>
      </c>
      <c r="Y168" s="53">
        <v>0.0045370300767438396</v>
      </c>
      <c r="Z168" s="54">
        <f t="shared" si="2"/>
        <v>7.1414675069811362E-05</v>
      </c>
    </row>
    <row r="169" spans="1:26" ht="15">
      <c r="A169" s="1">
        <f>'Control panel'!A178</f>
        <v>45159</v>
      </c>
      <c r="B169" s="4">
        <f>'Control panel'!B178-'Control panel'!C178</f>
        <v>0</v>
      </c>
      <c r="C169" s="28">
        <f>IF(B169&lt;0,-'Control panel'!E178*(B169/1000)*IF('Control panel'!$D$8="Yes",1.27,1),-'Control panel'!D178*(B169/1000)*IF('Control panel'!$D$8="Yes",1.27,1))</f>
        <v>0</v>
      </c>
      <c r="D169" s="3">
        <f>'Control panel'!E178*('Control panel'!C178/1000)</f>
        <v>0</v>
      </c>
      <c r="E169" s="3">
        <f ca="1">IF(I169="Y",+SUM(INDIRECT("C"&amp;MATCH(A169,A:A,0)&amp;":C"&amp;MATCH(WORKDAY(A169+1,-2,'Hungarian non-working days'!$A$2:$A$1001),A:A,0))),"-")</f>
        <v>0</v>
      </c>
      <c r="F169" s="3">
        <f ca="1">IF(I169="Y",SUM(INDIRECT("D"&amp;MATCH(A169,A:A,0)&amp;":D"&amp;MATCH(WORKDAY(A169+1,-2,'Hungarian non-working days'!$A$2:$A$1001),A:A,0))),"-")</f>
        <v>0</v>
      </c>
      <c r="G169" s="3">
        <f ca="1">IF(I169="Y",MAX(IFERROR(AVERAGEIF(INDIRECT("F"&amp;MATCH(A169,A:A,0)&amp;":F"&amp;MATCH(WORKDAY(A169+1,-250,'Hungarian non-working days'!$A$2:$A$1001),A:A,0)),"&gt;0",INDIRECT("F"&amp;MATCH(A169,A:A,0)&amp;":F"&amp;MATCH(WORKDAY(A169+1,-250,'Hungarian non-working days'!$A$2:$A$1001),A:A,0))),0),IFERROR(AVERAGEIF(INDIRECT("F"&amp;MATCH(A169,A:A,0)&amp;":F"&amp;MATCH(WORKDAY(A169+1,-10,'Hungarian non-working days'!$A$2:$A$1001),A:A,0)),"&gt;0",INDIRECT("F"&amp;MATCH(A169,A:A,0)&amp;":F"&amp;MATCH(WORKDAY(A169+1,-10,'Hungarian non-working days'!$A$2:$A$1001),A:A,0))),0)),"-")</f>
        <v>0</v>
      </c>
      <c r="H169" s="27">
        <f>IF(A169&lt;WORKDAY('Control panel'!$D$10,2,'Hungarian non-working days'!A165:A10163),"",IF(I169="Y",IFERROR(E169/G169,0),"-"))</f>
        <v>0</v>
      </c>
      <c r="I169" s="26" t="str">
        <f>IF(WORKDAY(A169,1,'Hungarian non-working days'!$A$2:$A$1001)=A169+1,"Y","N")</f>
        <v>Y</v>
      </c>
      <c r="K169" s="39">
        <v>163</v>
      </c>
      <c r="L169" s="40">
        <f>(1-'Control panel'!$D$2)*POWER('Control panel'!$D$2,K169-1)/(1-POWER('Control panel'!$D$2,365))</f>
        <v>0.0016456868044980419</v>
      </c>
      <c r="T169" s="1">
        <v>45085</v>
      </c>
      <c r="U169" s="53">
        <v>0.0045370300767438414</v>
      </c>
      <c r="X169" s="1">
        <v>45085</v>
      </c>
      <c r="Y169" s="53">
        <v>0.00086609899217727473</v>
      </c>
      <c r="Z169" s="54">
        <f t="shared" si="2"/>
        <v>0.0036709310845665665</v>
      </c>
    </row>
    <row r="170" spans="1:26" ht="15">
      <c r="A170" s="1">
        <f>'Control panel'!A179</f>
        <v>45158</v>
      </c>
      <c r="B170" s="4">
        <f>'Control panel'!B179-'Control panel'!C179</f>
        <v>0</v>
      </c>
      <c r="C170" s="28">
        <f>IF(B170&lt;0,-'Control panel'!E179*(B170/1000)*IF('Control panel'!$D$8="Yes",1.27,1),-'Control panel'!D179*(B170/1000)*IF('Control panel'!$D$8="Yes",1.27,1))</f>
        <v>0</v>
      </c>
      <c r="D170" s="3">
        <f>'Control panel'!E179*('Control panel'!C179/1000)</f>
        <v>0</v>
      </c>
      <c r="E170" s="3">
        <f ca="1">IF(I170="Y",+SUM(INDIRECT("C"&amp;MATCH(A170,A:A,0)&amp;":C"&amp;MATCH(WORKDAY(A170+1,-2,'Hungarian non-working days'!$A$2:$A$1001),A:A,0))),"-")</f>
        <v>0</v>
      </c>
      <c r="F170" s="3">
        <f ca="1">IF(I170="Y",SUM(INDIRECT("D"&amp;MATCH(A170,A:A,0)&amp;":D"&amp;MATCH(WORKDAY(A170+1,-2,'Hungarian non-working days'!$A$2:$A$1001),A:A,0))),"-")</f>
        <v>0</v>
      </c>
      <c r="G170" s="3">
        <f ca="1">IF(I170="Y",MAX(IFERROR(AVERAGEIF(INDIRECT("F"&amp;MATCH(A170,A:A,0)&amp;":F"&amp;MATCH(WORKDAY(A170+1,-250,'Hungarian non-working days'!$A$2:$A$1001),A:A,0)),"&gt;0",INDIRECT("F"&amp;MATCH(A170,A:A,0)&amp;":F"&amp;MATCH(WORKDAY(A170+1,-250,'Hungarian non-working days'!$A$2:$A$1001),A:A,0))),0),IFERROR(AVERAGEIF(INDIRECT("F"&amp;MATCH(A170,A:A,0)&amp;":F"&amp;MATCH(WORKDAY(A170+1,-10,'Hungarian non-working days'!$A$2:$A$1001),A:A,0)),"&gt;0",INDIRECT("F"&amp;MATCH(A170,A:A,0)&amp;":F"&amp;MATCH(WORKDAY(A170+1,-10,'Hungarian non-working days'!$A$2:$A$1001),A:A,0))),0)),"-")</f>
        <v>0</v>
      </c>
      <c r="H170" s="27">
        <f>IF(A170&lt;WORKDAY('Control panel'!$D$10,2,'Hungarian non-working days'!A166:A10164),"",IF(I170="Y",IFERROR(E170/G170,0),"-"))</f>
        <v>0</v>
      </c>
      <c r="I170" s="26" t="str">
        <f>IF(WORKDAY(A170,1,'Hungarian non-working days'!$A$2:$A$1001)=A170+1,"Y","N")</f>
        <v>Y</v>
      </c>
      <c r="K170" s="39">
        <v>164</v>
      </c>
      <c r="L170" s="40">
        <f>(1-'Control panel'!$D$2)*POWER('Control panel'!$D$2,K170-1)/(1-POWER('Control panel'!$D$2,365))</f>
        <v>0.0016251157194418161</v>
      </c>
      <c r="T170" s="1">
        <v>45084</v>
      </c>
      <c r="U170" s="53">
        <v>0.00086609899217727517</v>
      </c>
      <c r="X170" s="1">
        <v>45084</v>
      </c>
      <c r="Y170" s="53">
        <v>0.0015976004881558033</v>
      </c>
      <c r="Z170" s="54">
        <f t="shared" si="2"/>
        <v>-0.00073150149597852817</v>
      </c>
    </row>
    <row r="171" spans="1:26" ht="15">
      <c r="A171" s="1">
        <f>'Control panel'!A180</f>
        <v>45157</v>
      </c>
      <c r="B171" s="4">
        <f>'Control panel'!B180-'Control panel'!C180</f>
        <v>0</v>
      </c>
      <c r="C171" s="28">
        <f>IF(B171&lt;0,-'Control panel'!E180*(B171/1000)*IF('Control panel'!$D$8="Yes",1.27,1),-'Control panel'!D180*(B171/1000)*IF('Control panel'!$D$8="Yes",1.27,1))</f>
        <v>0</v>
      </c>
      <c r="D171" s="3">
        <f>'Control panel'!E180*('Control panel'!C180/1000)</f>
        <v>0</v>
      </c>
      <c r="E171" s="3" t="str">
        <f ca="1">IF(I171="Y",+SUM(INDIRECT("C"&amp;MATCH(A171,A:A,0)&amp;":C"&amp;MATCH(WORKDAY(A171+1,-2,'Hungarian non-working days'!$A$2:$A$1001),A:A,0))),"-")</f>
        <v>-</v>
      </c>
      <c r="F171" s="3" t="str">
        <f ca="1">IF(I171="Y",SUM(INDIRECT("D"&amp;MATCH(A171,A:A,0)&amp;":D"&amp;MATCH(WORKDAY(A171+1,-2,'Hungarian non-working days'!$A$2:$A$1001),A:A,0))),"-")</f>
        <v>-</v>
      </c>
      <c r="G171" s="3" t="str">
        <f ca="1">IF(I171="Y",MAX(IFERROR(AVERAGEIF(INDIRECT("F"&amp;MATCH(A171,A:A,0)&amp;":F"&amp;MATCH(WORKDAY(A171+1,-250,'Hungarian non-working days'!$A$2:$A$1001),A:A,0)),"&gt;0",INDIRECT("F"&amp;MATCH(A171,A:A,0)&amp;":F"&amp;MATCH(WORKDAY(A171+1,-250,'Hungarian non-working days'!$A$2:$A$1001),A:A,0))),0),IFERROR(AVERAGEIF(INDIRECT("F"&amp;MATCH(A171,A:A,0)&amp;":F"&amp;MATCH(WORKDAY(A171+1,-10,'Hungarian non-working days'!$A$2:$A$1001),A:A,0)),"&gt;0",INDIRECT("F"&amp;MATCH(A171,A:A,0)&amp;":F"&amp;MATCH(WORKDAY(A171+1,-10,'Hungarian non-working days'!$A$2:$A$1001),A:A,0))),0)),"-")</f>
        <v>-</v>
      </c>
      <c r="H171" s="27" t="str">
        <f>IF(A171&lt;WORKDAY('Control panel'!$D$10,2,'Hungarian non-working days'!A167:A10165),"",IF(I171="Y",IFERROR(E171/G171,0),"-"))</f>
        <v>-</v>
      </c>
      <c r="I171" s="26" t="str">
        <f>IF(WORKDAY(A171,1,'Hungarian non-working days'!$A$2:$A$1001)=A171+1,"Y","N")</f>
        <v>N</v>
      </c>
      <c r="K171" s="39">
        <v>165</v>
      </c>
      <c r="L171" s="40">
        <f>(1-'Control panel'!$D$2)*POWER('Control panel'!$D$2,K171-1)/(1-POWER('Control panel'!$D$2,365))</f>
        <v>0.0016048017729487936</v>
      </c>
      <c r="T171" s="1">
        <v>45083</v>
      </c>
      <c r="U171" s="53">
        <v>0.0015976004881558033</v>
      </c>
      <c r="X171" s="1">
        <v>45083</v>
      </c>
      <c r="Y171" s="53">
        <v>0.0016370127291909092</v>
      </c>
      <c r="Z171" s="54">
        <f t="shared" si="2"/>
        <v>-3.9412241035105891E-05</v>
      </c>
    </row>
    <row r="172" spans="1:26" ht="15">
      <c r="A172" s="1">
        <f>'Control panel'!A181</f>
        <v>45156</v>
      </c>
      <c r="B172" s="4">
        <f>'Control panel'!B181-'Control panel'!C181</f>
        <v>0</v>
      </c>
      <c r="C172" s="28">
        <f>IF(B172&lt;0,-'Control panel'!E181*(B172/1000)*IF('Control panel'!$D$8="Yes",1.27,1),-'Control panel'!D181*(B172/1000)*IF('Control panel'!$D$8="Yes",1.27,1))</f>
        <v>0</v>
      </c>
      <c r="D172" s="3">
        <f>'Control panel'!E181*('Control panel'!C181/1000)</f>
        <v>0</v>
      </c>
      <c r="E172" s="3" t="str">
        <f ca="1">IF(I172="Y",+SUM(INDIRECT("C"&amp;MATCH(A172,A:A,0)&amp;":C"&amp;MATCH(WORKDAY(A172+1,-2,'Hungarian non-working days'!$A$2:$A$1001),A:A,0))),"-")</f>
        <v>-</v>
      </c>
      <c r="F172" s="3" t="str">
        <f ca="1">IF(I172="Y",SUM(INDIRECT("D"&amp;MATCH(A172,A:A,0)&amp;":D"&amp;MATCH(WORKDAY(A172+1,-2,'Hungarian non-working days'!$A$2:$A$1001),A:A,0))),"-")</f>
        <v>-</v>
      </c>
      <c r="G172" s="3" t="str">
        <f ca="1">IF(I172="Y",MAX(IFERROR(AVERAGEIF(INDIRECT("F"&amp;MATCH(A172,A:A,0)&amp;":F"&amp;MATCH(WORKDAY(A172+1,-250,'Hungarian non-working days'!$A$2:$A$1001),A:A,0)),"&gt;0",INDIRECT("F"&amp;MATCH(A172,A:A,0)&amp;":F"&amp;MATCH(WORKDAY(A172+1,-250,'Hungarian non-working days'!$A$2:$A$1001),A:A,0))),0),IFERROR(AVERAGEIF(INDIRECT("F"&amp;MATCH(A172,A:A,0)&amp;":F"&amp;MATCH(WORKDAY(A172+1,-10,'Hungarian non-working days'!$A$2:$A$1001),A:A,0)),"&gt;0",INDIRECT("F"&amp;MATCH(A172,A:A,0)&amp;":F"&amp;MATCH(WORKDAY(A172+1,-10,'Hungarian non-working days'!$A$2:$A$1001),A:A,0))),0)),"-")</f>
        <v>-</v>
      </c>
      <c r="H172" s="27" t="str">
        <f>IF(A172&lt;WORKDAY('Control panel'!$D$10,2,'Hungarian non-working days'!A168:A10166),"",IF(I172="Y",IFERROR(E172/G172,0),"-"))</f>
        <v>-</v>
      </c>
      <c r="I172" s="26" t="str">
        <f>IF(WORKDAY(A172,1,'Hungarian non-working days'!$A$2:$A$1001)=A172+1,"Y","N")</f>
        <v>N</v>
      </c>
      <c r="K172" s="39">
        <v>166</v>
      </c>
      <c r="L172" s="40">
        <f>(1-'Control panel'!$D$2)*POWER('Control panel'!$D$2,K172-1)/(1-POWER('Control panel'!$D$2,365))</f>
        <v>0.0015847417507869341</v>
      </c>
      <c r="T172" s="1">
        <v>45082</v>
      </c>
      <c r="U172" s="53">
        <v>0.0016370127291909099</v>
      </c>
      <c r="X172" s="1">
        <v>45082</v>
      </c>
      <c r="Y172" s="53">
        <v>-6.2430475165740315E-05</v>
      </c>
      <c r="Z172" s="54">
        <f t="shared" si="2"/>
        <v>0.0016994432043566502</v>
      </c>
    </row>
    <row r="173" spans="1:26" ht="15">
      <c r="A173" s="1">
        <f>'Control panel'!A182</f>
        <v>45155</v>
      </c>
      <c r="B173" s="4">
        <f>'Control panel'!B182-'Control panel'!C182</f>
        <v>0</v>
      </c>
      <c r="C173" s="28">
        <f>IF(B173&lt;0,-'Control panel'!E182*(B173/1000)*IF('Control panel'!$D$8="Yes",1.27,1),-'Control panel'!D182*(B173/1000)*IF('Control panel'!$D$8="Yes",1.27,1))</f>
        <v>0</v>
      </c>
      <c r="D173" s="3">
        <f>'Control panel'!E182*('Control panel'!C182/1000)</f>
        <v>0</v>
      </c>
      <c r="E173" s="3">
        <f ca="1">IF(I173="Y",+SUM(INDIRECT("C"&amp;MATCH(A173,A:A,0)&amp;":C"&amp;MATCH(WORKDAY(A173+1,-2,'Hungarian non-working days'!$A$2:$A$1001),A:A,0))),"-")</f>
        <v>0</v>
      </c>
      <c r="F173" s="3">
        <f ca="1">IF(I173="Y",SUM(INDIRECT("D"&amp;MATCH(A173,A:A,0)&amp;":D"&amp;MATCH(WORKDAY(A173+1,-2,'Hungarian non-working days'!$A$2:$A$1001),A:A,0))),"-")</f>
        <v>0</v>
      </c>
      <c r="G173" s="3">
        <f ca="1">IF(I173="Y",MAX(IFERROR(AVERAGEIF(INDIRECT("F"&amp;MATCH(A173,A:A,0)&amp;":F"&amp;MATCH(WORKDAY(A173+1,-250,'Hungarian non-working days'!$A$2:$A$1001),A:A,0)),"&gt;0",INDIRECT("F"&amp;MATCH(A173,A:A,0)&amp;":F"&amp;MATCH(WORKDAY(A173+1,-250,'Hungarian non-working days'!$A$2:$A$1001),A:A,0))),0),IFERROR(AVERAGEIF(INDIRECT("F"&amp;MATCH(A173,A:A,0)&amp;":F"&amp;MATCH(WORKDAY(A173+1,-10,'Hungarian non-working days'!$A$2:$A$1001),A:A,0)),"&gt;0",INDIRECT("F"&amp;MATCH(A173,A:A,0)&amp;":F"&amp;MATCH(WORKDAY(A173+1,-10,'Hungarian non-working days'!$A$2:$A$1001),A:A,0))),0)),"-")</f>
        <v>0</v>
      </c>
      <c r="H173" s="27">
        <f>IF(A173&lt;WORKDAY('Control panel'!$D$10,2,'Hungarian non-working days'!A169:A10167),"",IF(I173="Y",IFERROR(E173/G173,0),"-"))</f>
        <v>0</v>
      </c>
      <c r="I173" s="26" t="str">
        <f>IF(WORKDAY(A173,1,'Hungarian non-working days'!$A$2:$A$1001)=A173+1,"Y","N")</f>
        <v>Y</v>
      </c>
      <c r="K173" s="39">
        <v>167</v>
      </c>
      <c r="L173" s="40">
        <f>(1-'Control panel'!$D$2)*POWER('Control panel'!$D$2,K173-1)/(1-POWER('Control panel'!$D$2,365))</f>
        <v>0.0015649324789020974</v>
      </c>
      <c r="T173" s="1">
        <v>45079</v>
      </c>
      <c r="U173" s="53">
        <v>-6.2430475165740329E-05</v>
      </c>
      <c r="X173" s="1">
        <v>45081</v>
      </c>
      <c r="Y173" s="53">
        <v>-0.00098710188500853802</v>
      </c>
      <c r="Z173" s="54">
        <f t="shared" si="2"/>
        <v>0.00092467140984279768</v>
      </c>
    </row>
    <row r="174" spans="1:26" ht="15">
      <c r="A174" s="1">
        <f>'Control panel'!A183</f>
        <v>45154</v>
      </c>
      <c r="B174" s="4">
        <f>'Control panel'!B183-'Control panel'!C183</f>
        <v>0</v>
      </c>
      <c r="C174" s="28">
        <f>IF(B174&lt;0,-'Control panel'!E183*(B174/1000)*IF('Control panel'!$D$8="Yes",1.27,1),-'Control panel'!D183*(B174/1000)*IF('Control panel'!$D$8="Yes",1.27,1))</f>
        <v>0</v>
      </c>
      <c r="D174" s="3">
        <f>'Control panel'!E183*('Control panel'!C183/1000)</f>
        <v>0</v>
      </c>
      <c r="E174" s="3">
        <f ca="1">IF(I174="Y",+SUM(INDIRECT("C"&amp;MATCH(A174,A:A,0)&amp;":C"&amp;MATCH(WORKDAY(A174+1,-2,'Hungarian non-working days'!$A$2:$A$1001),A:A,0))),"-")</f>
        <v>0</v>
      </c>
      <c r="F174" s="3">
        <f ca="1">IF(I174="Y",SUM(INDIRECT("D"&amp;MATCH(A174,A:A,0)&amp;":D"&amp;MATCH(WORKDAY(A174+1,-2,'Hungarian non-working days'!$A$2:$A$1001),A:A,0))),"-")</f>
        <v>0</v>
      </c>
      <c r="G174" s="3">
        <f ca="1">IF(I174="Y",MAX(IFERROR(AVERAGEIF(INDIRECT("F"&amp;MATCH(A174,A:A,0)&amp;":F"&amp;MATCH(WORKDAY(A174+1,-250,'Hungarian non-working days'!$A$2:$A$1001),A:A,0)),"&gt;0",INDIRECT("F"&amp;MATCH(A174,A:A,0)&amp;":F"&amp;MATCH(WORKDAY(A174+1,-250,'Hungarian non-working days'!$A$2:$A$1001),A:A,0))),0),IFERROR(AVERAGEIF(INDIRECT("F"&amp;MATCH(A174,A:A,0)&amp;":F"&amp;MATCH(WORKDAY(A174+1,-10,'Hungarian non-working days'!$A$2:$A$1001),A:A,0)),"&gt;0",INDIRECT("F"&amp;MATCH(A174,A:A,0)&amp;":F"&amp;MATCH(WORKDAY(A174+1,-10,'Hungarian non-working days'!$A$2:$A$1001),A:A,0))),0)),"-")</f>
        <v>0</v>
      </c>
      <c r="H174" s="27">
        <f>IF(A174&lt;WORKDAY('Control panel'!$D$10,2,'Hungarian non-working days'!A170:A10168),"",IF(I174="Y",IFERROR(E174/G174,0),"-"))</f>
        <v>0</v>
      </c>
      <c r="I174" s="26" t="str">
        <f>IF(WORKDAY(A174,1,'Hungarian non-working days'!$A$2:$A$1001)=A174+1,"Y","N")</f>
        <v>Y</v>
      </c>
      <c r="K174" s="39">
        <v>168</v>
      </c>
      <c r="L174" s="40">
        <f>(1-'Control panel'!$D$2)*POWER('Control panel'!$D$2,K174-1)/(1-POWER('Control panel'!$D$2,365))</f>
        <v>0.0015453708229158211</v>
      </c>
      <c r="T174" s="1">
        <v>45078</v>
      </c>
      <c r="U174" s="53">
        <v>-0.00098710188500853845</v>
      </c>
      <c r="X174" s="1">
        <v>45078</v>
      </c>
      <c r="Y174" s="53">
        <v>0.00087646856975257003</v>
      </c>
      <c r="Z174" s="54">
        <f t="shared" si="2"/>
        <v>-0.0018635704547611085</v>
      </c>
    </row>
    <row r="175" spans="1:26" ht="15">
      <c r="A175" s="1">
        <f>'Control panel'!A184</f>
        <v>45153</v>
      </c>
      <c r="B175" s="4">
        <f>'Control panel'!B184-'Control panel'!C184</f>
        <v>0</v>
      </c>
      <c r="C175" s="28">
        <f>IF(B175&lt;0,-'Control panel'!E184*(B175/1000)*IF('Control panel'!$D$8="Yes",1.27,1),-'Control panel'!D184*(B175/1000)*IF('Control panel'!$D$8="Yes",1.27,1))</f>
        <v>0</v>
      </c>
      <c r="D175" s="3">
        <f>'Control panel'!E184*('Control panel'!C184/1000)</f>
        <v>0</v>
      </c>
      <c r="E175" s="3">
        <f ca="1">IF(I175="Y",+SUM(INDIRECT("C"&amp;MATCH(A175,A:A,0)&amp;":C"&amp;MATCH(WORKDAY(A175+1,-2,'Hungarian non-working days'!$A$2:$A$1001),A:A,0))),"-")</f>
        <v>0</v>
      </c>
      <c r="F175" s="3">
        <f ca="1">IF(I175="Y",SUM(INDIRECT("D"&amp;MATCH(A175,A:A,0)&amp;":D"&amp;MATCH(WORKDAY(A175+1,-2,'Hungarian non-working days'!$A$2:$A$1001),A:A,0))),"-")</f>
        <v>0</v>
      </c>
      <c r="G175" s="3">
        <f ca="1">IF(I175="Y",MAX(IFERROR(AVERAGEIF(INDIRECT("F"&amp;MATCH(A175,A:A,0)&amp;":F"&amp;MATCH(WORKDAY(A175+1,-250,'Hungarian non-working days'!$A$2:$A$1001),A:A,0)),"&gt;0",INDIRECT("F"&amp;MATCH(A175,A:A,0)&amp;":F"&amp;MATCH(WORKDAY(A175+1,-250,'Hungarian non-working days'!$A$2:$A$1001),A:A,0))),0),IFERROR(AVERAGEIF(INDIRECT("F"&amp;MATCH(A175,A:A,0)&amp;":F"&amp;MATCH(WORKDAY(A175+1,-10,'Hungarian non-working days'!$A$2:$A$1001),A:A,0)),"&gt;0",INDIRECT("F"&amp;MATCH(A175,A:A,0)&amp;":F"&amp;MATCH(WORKDAY(A175+1,-10,'Hungarian non-working days'!$A$2:$A$1001),A:A,0))),0)),"-")</f>
        <v>0</v>
      </c>
      <c r="H175" s="27">
        <f>IF(A175&lt;WORKDAY('Control panel'!$D$10,2,'Hungarian non-working days'!A171:A10169),"",IF(I175="Y",IFERROR(E175/G175,0),"-"))</f>
        <v>0</v>
      </c>
      <c r="I175" s="26" t="str">
        <f>IF(WORKDAY(A175,1,'Hungarian non-working days'!$A$2:$A$1001)=A175+1,"Y","N")</f>
        <v>Y</v>
      </c>
      <c r="K175" s="39">
        <v>169</v>
      </c>
      <c r="L175" s="40">
        <f>(1-'Control panel'!$D$2)*POWER('Control panel'!$D$2,K175-1)/(1-POWER('Control panel'!$D$2,365))</f>
        <v>0.0015260536876293735</v>
      </c>
      <c r="T175" s="1">
        <v>45077</v>
      </c>
      <c r="U175" s="53">
        <v>0.00087646856975257036</v>
      </c>
      <c r="X175" s="1">
        <v>45077</v>
      </c>
      <c r="Y175" s="53">
        <v>0.0021151197410101156</v>
      </c>
      <c r="Z175" s="54">
        <f t="shared" si="2"/>
        <v>-0.0012386511712575454</v>
      </c>
    </row>
    <row r="176" spans="1:26" ht="15">
      <c r="A176" s="1">
        <f>'Control panel'!A185</f>
        <v>45152</v>
      </c>
      <c r="B176" s="4">
        <f>'Control panel'!B185-'Control panel'!C185</f>
        <v>0</v>
      </c>
      <c r="C176" s="28">
        <f>IF(B176&lt;0,-'Control panel'!E185*(B176/1000)*IF('Control panel'!$D$8="Yes",1.27,1),-'Control panel'!D185*(B176/1000)*IF('Control panel'!$D$8="Yes",1.27,1))</f>
        <v>0</v>
      </c>
      <c r="D176" s="3">
        <f>'Control panel'!E185*('Control panel'!C185/1000)</f>
        <v>0</v>
      </c>
      <c r="E176" s="3">
        <f ca="1">IF(I176="Y",+SUM(INDIRECT("C"&amp;MATCH(A176,A:A,0)&amp;":C"&amp;MATCH(WORKDAY(A176+1,-2,'Hungarian non-working days'!$A$2:$A$1001),A:A,0))),"-")</f>
        <v>0</v>
      </c>
      <c r="F176" s="3">
        <f ca="1">IF(I176="Y",SUM(INDIRECT("D"&amp;MATCH(A176,A:A,0)&amp;":D"&amp;MATCH(WORKDAY(A176+1,-2,'Hungarian non-working days'!$A$2:$A$1001),A:A,0))),"-")</f>
        <v>0</v>
      </c>
      <c r="G176" s="3">
        <f ca="1">IF(I176="Y",MAX(IFERROR(AVERAGEIF(INDIRECT("F"&amp;MATCH(A176,A:A,0)&amp;":F"&amp;MATCH(WORKDAY(A176+1,-250,'Hungarian non-working days'!$A$2:$A$1001),A:A,0)),"&gt;0",INDIRECT("F"&amp;MATCH(A176,A:A,0)&amp;":F"&amp;MATCH(WORKDAY(A176+1,-250,'Hungarian non-working days'!$A$2:$A$1001),A:A,0))),0),IFERROR(AVERAGEIF(INDIRECT("F"&amp;MATCH(A176,A:A,0)&amp;":F"&amp;MATCH(WORKDAY(A176+1,-10,'Hungarian non-working days'!$A$2:$A$1001),A:A,0)),"&gt;0",INDIRECT("F"&amp;MATCH(A176,A:A,0)&amp;":F"&amp;MATCH(WORKDAY(A176+1,-10,'Hungarian non-working days'!$A$2:$A$1001),A:A,0))),0)),"-")</f>
        <v>0</v>
      </c>
      <c r="H176" s="27">
        <f>IF(A176&lt;WORKDAY('Control panel'!$D$10,2,'Hungarian non-working days'!A172:A10170),"",IF(I176="Y",IFERROR(E176/G176,0),"-"))</f>
        <v>0</v>
      </c>
      <c r="I176" s="26" t="str">
        <f>IF(WORKDAY(A176,1,'Hungarian non-working days'!$A$2:$A$1001)=A176+1,"Y","N")</f>
        <v>Y</v>
      </c>
      <c r="K176" s="39">
        <v>170</v>
      </c>
      <c r="L176" s="40">
        <f>(1-'Control panel'!$D$2)*POWER('Control panel'!$D$2,K176-1)/(1-POWER('Control panel'!$D$2,365))</f>
        <v>0.0015069780165340063</v>
      </c>
      <c r="T176" s="1">
        <v>45076</v>
      </c>
      <c r="U176" s="53">
        <v>0.0021151197410101169</v>
      </c>
      <c r="X176" s="1">
        <v>45076</v>
      </c>
      <c r="Y176" s="53">
        <v>-2.4490937129342809E-05</v>
      </c>
      <c r="Z176" s="54">
        <f t="shared" si="2"/>
        <v>0.0021396106781394596</v>
      </c>
    </row>
    <row r="177" spans="1:26" ht="15">
      <c r="A177" s="1">
        <f>'Control panel'!A186</f>
        <v>45151</v>
      </c>
      <c r="B177" s="4">
        <f>'Control panel'!B186-'Control panel'!C186</f>
        <v>0</v>
      </c>
      <c r="C177" s="28">
        <f>IF(B177&lt;0,-'Control panel'!E186*(B177/1000)*IF('Control panel'!$D$8="Yes",1.27,1),-'Control panel'!D186*(B177/1000)*IF('Control panel'!$D$8="Yes",1.27,1))</f>
        <v>0</v>
      </c>
      <c r="D177" s="3">
        <f>'Control panel'!E186*('Control panel'!C186/1000)</f>
        <v>0</v>
      </c>
      <c r="E177" s="3">
        <f ca="1">IF(I177="Y",+SUM(INDIRECT("C"&amp;MATCH(A177,A:A,0)&amp;":C"&amp;MATCH(WORKDAY(A177+1,-2,'Hungarian non-working days'!$A$2:$A$1001),A:A,0))),"-")</f>
        <v>0</v>
      </c>
      <c r="F177" s="3">
        <f ca="1">IF(I177="Y",SUM(INDIRECT("D"&amp;MATCH(A177,A:A,0)&amp;":D"&amp;MATCH(WORKDAY(A177+1,-2,'Hungarian non-working days'!$A$2:$A$1001),A:A,0))),"-")</f>
        <v>0</v>
      </c>
      <c r="G177" s="3">
        <f ca="1">IF(I177="Y",MAX(IFERROR(AVERAGEIF(INDIRECT("F"&amp;MATCH(A177,A:A,0)&amp;":F"&amp;MATCH(WORKDAY(A177+1,-250,'Hungarian non-working days'!$A$2:$A$1001),A:A,0)),"&gt;0",INDIRECT("F"&amp;MATCH(A177,A:A,0)&amp;":F"&amp;MATCH(WORKDAY(A177+1,-250,'Hungarian non-working days'!$A$2:$A$1001),A:A,0))),0),IFERROR(AVERAGEIF(INDIRECT("F"&amp;MATCH(A177,A:A,0)&amp;":F"&amp;MATCH(WORKDAY(A177+1,-10,'Hungarian non-working days'!$A$2:$A$1001),A:A,0)),"&gt;0",INDIRECT("F"&amp;MATCH(A177,A:A,0)&amp;":F"&amp;MATCH(WORKDAY(A177+1,-10,'Hungarian non-working days'!$A$2:$A$1001),A:A,0))),0)),"-")</f>
        <v>0</v>
      </c>
      <c r="H177" s="27">
        <f>IF(A177&lt;WORKDAY('Control panel'!$D$10,2,'Hungarian non-working days'!A173:A10171),"",IF(I177="Y",IFERROR(E177/G177,0),"-"))</f>
        <v>0</v>
      </c>
      <c r="I177" s="26" t="str">
        <f>IF(WORKDAY(A177,1,'Hungarian non-working days'!$A$2:$A$1001)=A177+1,"Y","N")</f>
        <v>Y</v>
      </c>
      <c r="K177" s="39">
        <v>171</v>
      </c>
      <c r="L177" s="40">
        <f>(1-'Control panel'!$D$2)*POWER('Control panel'!$D$2,K177-1)/(1-POWER('Control panel'!$D$2,365))</f>
        <v>0.0014881407913273311</v>
      </c>
      <c r="T177" s="1">
        <v>45072</v>
      </c>
      <c r="U177" s="53">
        <v>-2.4490937129342836E-05</v>
      </c>
      <c r="X177" s="1">
        <v>45075</v>
      </c>
      <c r="Y177" s="53">
        <v>-0.0026583008988390628</v>
      </c>
      <c r="Z177" s="54">
        <f t="shared" si="2"/>
        <v>0.0026338099617097201</v>
      </c>
    </row>
    <row r="178" spans="1:26" ht="15">
      <c r="A178" s="1">
        <f>'Control panel'!A187</f>
        <v>45150</v>
      </c>
      <c r="B178" s="4">
        <f>'Control panel'!B187-'Control panel'!C187</f>
        <v>0</v>
      </c>
      <c r="C178" s="28">
        <f>IF(B178&lt;0,-'Control panel'!E187*(B178/1000)*IF('Control panel'!$D$8="Yes",1.27,1),-'Control panel'!D187*(B178/1000)*IF('Control panel'!$D$8="Yes",1.27,1))</f>
        <v>0</v>
      </c>
      <c r="D178" s="3">
        <f>'Control panel'!E187*('Control panel'!C187/1000)</f>
        <v>0</v>
      </c>
      <c r="E178" s="3" t="str">
        <f ca="1">IF(I178="Y",+SUM(INDIRECT("C"&amp;MATCH(A178,A:A,0)&amp;":C"&amp;MATCH(WORKDAY(A178+1,-2,'Hungarian non-working days'!$A$2:$A$1001),A:A,0))),"-")</f>
        <v>-</v>
      </c>
      <c r="F178" s="3" t="str">
        <f ca="1">IF(I178="Y",SUM(INDIRECT("D"&amp;MATCH(A178,A:A,0)&amp;":D"&amp;MATCH(WORKDAY(A178+1,-2,'Hungarian non-working days'!$A$2:$A$1001),A:A,0))),"-")</f>
        <v>-</v>
      </c>
      <c r="G178" s="3" t="str">
        <f ca="1">IF(I178="Y",MAX(IFERROR(AVERAGEIF(INDIRECT("F"&amp;MATCH(A178,A:A,0)&amp;":F"&amp;MATCH(WORKDAY(A178+1,-250,'Hungarian non-working days'!$A$2:$A$1001),A:A,0)),"&gt;0",INDIRECT("F"&amp;MATCH(A178,A:A,0)&amp;":F"&amp;MATCH(WORKDAY(A178+1,-250,'Hungarian non-working days'!$A$2:$A$1001),A:A,0))),0),IFERROR(AVERAGEIF(INDIRECT("F"&amp;MATCH(A178,A:A,0)&amp;":F"&amp;MATCH(WORKDAY(A178+1,-10,'Hungarian non-working days'!$A$2:$A$1001),A:A,0)),"&gt;0",INDIRECT("F"&amp;MATCH(A178,A:A,0)&amp;":F"&amp;MATCH(WORKDAY(A178+1,-10,'Hungarian non-working days'!$A$2:$A$1001),A:A,0))),0)),"-")</f>
        <v>-</v>
      </c>
      <c r="H178" s="27" t="str">
        <f>IF(A178&lt;WORKDAY('Control panel'!$D$10,2,'Hungarian non-working days'!A174:A10172),"",IF(I178="Y",IFERROR(E178/G178,0),"-"))</f>
        <v>-</v>
      </c>
      <c r="I178" s="26" t="str">
        <f>IF(WORKDAY(A178,1,'Hungarian non-working days'!$A$2:$A$1001)=A178+1,"Y","N")</f>
        <v>N</v>
      </c>
      <c r="K178" s="39">
        <v>172</v>
      </c>
      <c r="L178" s="40">
        <f>(1-'Control panel'!$D$2)*POWER('Control panel'!$D$2,K178-1)/(1-POWER('Control panel'!$D$2,365))</f>
        <v>0.0014695390314357396</v>
      </c>
      <c r="T178" s="1">
        <v>45071</v>
      </c>
      <c r="U178" s="53">
        <v>-0.002658300898839065</v>
      </c>
      <c r="X178" s="1">
        <v>45071</v>
      </c>
      <c r="Y178" s="53">
        <v>0.00034548300754927018</v>
      </c>
      <c r="Z178" s="54">
        <f t="shared" si="2"/>
        <v>-0.0030037839063883354</v>
      </c>
    </row>
    <row r="179" spans="1:26" ht="15">
      <c r="A179" s="1">
        <f>'Control panel'!A188</f>
        <v>45149</v>
      </c>
      <c r="B179" s="4">
        <f>'Control panel'!B188-'Control panel'!C188</f>
        <v>0</v>
      </c>
      <c r="C179" s="28">
        <f>IF(B179&lt;0,-'Control panel'!E188*(B179/1000)*IF('Control panel'!$D$8="Yes",1.27,1),-'Control panel'!D188*(B179/1000)*IF('Control panel'!$D$8="Yes",1.27,1))</f>
        <v>0</v>
      </c>
      <c r="D179" s="3">
        <f>'Control panel'!E188*('Control panel'!C188/1000)</f>
        <v>0</v>
      </c>
      <c r="E179" s="3" t="str">
        <f ca="1">IF(I179="Y",+SUM(INDIRECT("C"&amp;MATCH(A179,A:A,0)&amp;":C"&amp;MATCH(WORKDAY(A179+1,-2,'Hungarian non-working days'!$A$2:$A$1001),A:A,0))),"-")</f>
        <v>-</v>
      </c>
      <c r="F179" s="3" t="str">
        <f ca="1">IF(I179="Y",SUM(INDIRECT("D"&amp;MATCH(A179,A:A,0)&amp;":D"&amp;MATCH(WORKDAY(A179+1,-2,'Hungarian non-working days'!$A$2:$A$1001),A:A,0))),"-")</f>
        <v>-</v>
      </c>
      <c r="G179" s="3" t="str">
        <f ca="1">IF(I179="Y",MAX(IFERROR(AVERAGEIF(INDIRECT("F"&amp;MATCH(A179,A:A,0)&amp;":F"&amp;MATCH(WORKDAY(A179+1,-250,'Hungarian non-working days'!$A$2:$A$1001),A:A,0)),"&gt;0",INDIRECT("F"&amp;MATCH(A179,A:A,0)&amp;":F"&amp;MATCH(WORKDAY(A179+1,-250,'Hungarian non-working days'!$A$2:$A$1001),A:A,0))),0),IFERROR(AVERAGEIF(INDIRECT("F"&amp;MATCH(A179,A:A,0)&amp;":F"&amp;MATCH(WORKDAY(A179+1,-10,'Hungarian non-working days'!$A$2:$A$1001),A:A,0)),"&gt;0",INDIRECT("F"&amp;MATCH(A179,A:A,0)&amp;":F"&amp;MATCH(WORKDAY(A179+1,-10,'Hungarian non-working days'!$A$2:$A$1001),A:A,0))),0)),"-")</f>
        <v>-</v>
      </c>
      <c r="H179" s="27" t="str">
        <f>IF(A179&lt;WORKDAY('Control panel'!$D$10,2,'Hungarian non-working days'!A175:A10173),"",IF(I179="Y",IFERROR(E179/G179,0),"-"))</f>
        <v>-</v>
      </c>
      <c r="I179" s="26" t="str">
        <f>IF(WORKDAY(A179,1,'Hungarian non-working days'!$A$2:$A$1001)=A179+1,"Y","N")</f>
        <v>N</v>
      </c>
      <c r="K179" s="39">
        <v>173</v>
      </c>
      <c r="L179" s="40">
        <f>(1-'Control panel'!$D$2)*POWER('Control panel'!$D$2,K179-1)/(1-POWER('Control panel'!$D$2,365))</f>
        <v>0.0014511697935427927</v>
      </c>
      <c r="T179" s="1">
        <v>45070</v>
      </c>
      <c r="U179" s="53">
        <v>0.00034548300754927034</v>
      </c>
      <c r="X179" s="1">
        <v>45070</v>
      </c>
      <c r="Y179" s="53">
        <v>-8.6323603326802451E-05</v>
      </c>
      <c r="Z179" s="54">
        <f t="shared" si="2"/>
        <v>0.00043180661087607278</v>
      </c>
    </row>
    <row r="180" spans="1:26" ht="15">
      <c r="A180" s="1">
        <f>'Control panel'!A189</f>
        <v>45148</v>
      </c>
      <c r="B180" s="4">
        <f>'Control panel'!B189-'Control panel'!C189</f>
        <v>0</v>
      </c>
      <c r="C180" s="28">
        <f>IF(B180&lt;0,-'Control panel'!E189*(B180/1000)*IF('Control panel'!$D$8="Yes",1.27,1),-'Control panel'!D189*(B180/1000)*IF('Control panel'!$D$8="Yes",1.27,1))</f>
        <v>0</v>
      </c>
      <c r="D180" s="3">
        <f>'Control panel'!E189*('Control panel'!C189/1000)</f>
        <v>0</v>
      </c>
      <c r="E180" s="3">
        <f ca="1">IF(I180="Y",+SUM(INDIRECT("C"&amp;MATCH(A180,A:A,0)&amp;":C"&amp;MATCH(WORKDAY(A180+1,-2,'Hungarian non-working days'!$A$2:$A$1001),A:A,0))),"-")</f>
        <v>0</v>
      </c>
      <c r="F180" s="3">
        <f ca="1">IF(I180="Y",SUM(INDIRECT("D"&amp;MATCH(A180,A:A,0)&amp;":D"&amp;MATCH(WORKDAY(A180+1,-2,'Hungarian non-working days'!$A$2:$A$1001),A:A,0))),"-")</f>
        <v>0</v>
      </c>
      <c r="G180" s="3">
        <f ca="1">IF(I180="Y",MAX(IFERROR(AVERAGEIF(INDIRECT("F"&amp;MATCH(A180,A:A,0)&amp;":F"&amp;MATCH(WORKDAY(A180+1,-250,'Hungarian non-working days'!$A$2:$A$1001),A:A,0)),"&gt;0",INDIRECT("F"&amp;MATCH(A180,A:A,0)&amp;":F"&amp;MATCH(WORKDAY(A180+1,-250,'Hungarian non-working days'!$A$2:$A$1001),A:A,0))),0),IFERROR(AVERAGEIF(INDIRECT("F"&amp;MATCH(A180,A:A,0)&amp;":F"&amp;MATCH(WORKDAY(A180+1,-10,'Hungarian non-working days'!$A$2:$A$1001),A:A,0)),"&gt;0",INDIRECT("F"&amp;MATCH(A180,A:A,0)&amp;":F"&amp;MATCH(WORKDAY(A180+1,-10,'Hungarian non-working days'!$A$2:$A$1001),A:A,0))),0)),"-")</f>
        <v>0</v>
      </c>
      <c r="H180" s="27">
        <f>IF(A180&lt;WORKDAY('Control panel'!$D$10,2,'Hungarian non-working days'!A176:A10174),"",IF(I180="Y",IFERROR(E180/G180,0),"-"))</f>
        <v>0</v>
      </c>
      <c r="I180" s="26" t="str">
        <f>IF(WORKDAY(A180,1,'Hungarian non-working days'!$A$2:$A$1001)=A180+1,"Y","N")</f>
        <v>Y</v>
      </c>
      <c r="K180" s="39">
        <v>174</v>
      </c>
      <c r="L180" s="40">
        <f>(1-'Control panel'!$D$2)*POWER('Control panel'!$D$2,K180-1)/(1-POWER('Control panel'!$D$2,365))</f>
        <v>0.0014330301711235082</v>
      </c>
      <c r="T180" s="1">
        <v>45069</v>
      </c>
      <c r="U180" s="53">
        <v>-8.6323603326802465E-05</v>
      </c>
      <c r="X180" s="1">
        <v>45069</v>
      </c>
      <c r="Y180" s="53">
        <v>-0.0016291772796356266</v>
      </c>
      <c r="Z180" s="54">
        <f t="shared" si="2"/>
        <v>0.0015428536763088241</v>
      </c>
    </row>
    <row r="181" spans="1:26" ht="15">
      <c r="A181" s="1">
        <f>'Control panel'!A190</f>
        <v>45147</v>
      </c>
      <c r="B181" s="4">
        <f>'Control panel'!B190-'Control panel'!C190</f>
        <v>0</v>
      </c>
      <c r="C181" s="28">
        <f>IF(B181&lt;0,-'Control panel'!E190*(B181/1000)*IF('Control panel'!$D$8="Yes",1.27,1),-'Control panel'!D190*(B181/1000)*IF('Control panel'!$D$8="Yes",1.27,1))</f>
        <v>0</v>
      </c>
      <c r="D181" s="3">
        <f>'Control panel'!E190*('Control panel'!C190/1000)</f>
        <v>0</v>
      </c>
      <c r="E181" s="3">
        <f ca="1">IF(I181="Y",+SUM(INDIRECT("C"&amp;MATCH(A181,A:A,0)&amp;":C"&amp;MATCH(WORKDAY(A181+1,-2,'Hungarian non-working days'!$A$2:$A$1001),A:A,0))),"-")</f>
        <v>0</v>
      </c>
      <c r="F181" s="3">
        <f ca="1">IF(I181="Y",SUM(INDIRECT("D"&amp;MATCH(A181,A:A,0)&amp;":D"&amp;MATCH(WORKDAY(A181+1,-2,'Hungarian non-working days'!$A$2:$A$1001),A:A,0))),"-")</f>
        <v>0</v>
      </c>
      <c r="G181" s="3">
        <f ca="1">IF(I181="Y",MAX(IFERROR(AVERAGEIF(INDIRECT("F"&amp;MATCH(A181,A:A,0)&amp;":F"&amp;MATCH(WORKDAY(A181+1,-250,'Hungarian non-working days'!$A$2:$A$1001),A:A,0)),"&gt;0",INDIRECT("F"&amp;MATCH(A181,A:A,0)&amp;":F"&amp;MATCH(WORKDAY(A181+1,-250,'Hungarian non-working days'!$A$2:$A$1001),A:A,0))),0),IFERROR(AVERAGEIF(INDIRECT("F"&amp;MATCH(A181,A:A,0)&amp;":F"&amp;MATCH(WORKDAY(A181+1,-10,'Hungarian non-working days'!$A$2:$A$1001),A:A,0)),"&gt;0",INDIRECT("F"&amp;MATCH(A181,A:A,0)&amp;":F"&amp;MATCH(WORKDAY(A181+1,-10,'Hungarian non-working days'!$A$2:$A$1001),A:A,0))),0)),"-")</f>
        <v>0</v>
      </c>
      <c r="H181" s="27">
        <f>IF(A181&lt;WORKDAY('Control panel'!$D$10,2,'Hungarian non-working days'!A177:A10175),"",IF(I181="Y",IFERROR(E181/G181,0),"-"))</f>
        <v>0</v>
      </c>
      <c r="I181" s="26" t="str">
        <f>IF(WORKDAY(A181,1,'Hungarian non-working days'!$A$2:$A$1001)=A181+1,"Y","N")</f>
        <v>Y</v>
      </c>
      <c r="K181" s="39">
        <v>175</v>
      </c>
      <c r="L181" s="40">
        <f>(1-'Control panel'!$D$2)*POWER('Control panel'!$D$2,K181-1)/(1-POWER('Control panel'!$D$2,365))</f>
        <v>0.001415117293984464</v>
      </c>
      <c r="T181" s="1">
        <v>45068</v>
      </c>
      <c r="U181" s="53">
        <v>-0.001629177279635627</v>
      </c>
      <c r="X181" s="1">
        <v>45068</v>
      </c>
      <c r="Y181" s="53">
        <v>-0.0031113548339038954</v>
      </c>
      <c r="Z181" s="54">
        <f t="shared" si="2"/>
        <v>0.0014821775542682683</v>
      </c>
    </row>
    <row r="182" spans="1:26" ht="15">
      <c r="A182" s="1">
        <f>'Control panel'!A191</f>
        <v>45146</v>
      </c>
      <c r="B182" s="4">
        <f>'Control panel'!B191-'Control panel'!C191</f>
        <v>0</v>
      </c>
      <c r="C182" s="28">
        <f>IF(B182&lt;0,-'Control panel'!E191*(B182/1000)*IF('Control panel'!$D$8="Yes",1.27,1),-'Control panel'!D191*(B182/1000)*IF('Control panel'!$D$8="Yes",1.27,1))</f>
        <v>0</v>
      </c>
      <c r="D182" s="3">
        <f>'Control panel'!E191*('Control panel'!C191/1000)</f>
        <v>0</v>
      </c>
      <c r="E182" s="3">
        <f ca="1">IF(I182="Y",+SUM(INDIRECT("C"&amp;MATCH(A182,A:A,0)&amp;":C"&amp;MATCH(WORKDAY(A182+1,-2,'Hungarian non-working days'!$A$2:$A$1001),A:A,0))),"-")</f>
        <v>0</v>
      </c>
      <c r="F182" s="3">
        <f ca="1">IF(I182="Y",SUM(INDIRECT("D"&amp;MATCH(A182,A:A,0)&amp;":D"&amp;MATCH(WORKDAY(A182+1,-2,'Hungarian non-working days'!$A$2:$A$1001),A:A,0))),"-")</f>
        <v>0</v>
      </c>
      <c r="G182" s="3">
        <f ca="1">IF(I182="Y",MAX(IFERROR(AVERAGEIF(INDIRECT("F"&amp;MATCH(A182,A:A,0)&amp;":F"&amp;MATCH(WORKDAY(A182+1,-250,'Hungarian non-working days'!$A$2:$A$1001),A:A,0)),"&gt;0",INDIRECT("F"&amp;MATCH(A182,A:A,0)&amp;":F"&amp;MATCH(WORKDAY(A182+1,-250,'Hungarian non-working days'!$A$2:$A$1001),A:A,0))),0),IFERROR(AVERAGEIF(INDIRECT("F"&amp;MATCH(A182,A:A,0)&amp;":F"&amp;MATCH(WORKDAY(A182+1,-10,'Hungarian non-working days'!$A$2:$A$1001),A:A,0)),"&gt;0",INDIRECT("F"&amp;MATCH(A182,A:A,0)&amp;":F"&amp;MATCH(WORKDAY(A182+1,-10,'Hungarian non-working days'!$A$2:$A$1001),A:A,0))),0)),"-")</f>
        <v>0</v>
      </c>
      <c r="H182" s="27">
        <f>IF(A182&lt;WORKDAY('Control panel'!$D$10,2,'Hungarian non-working days'!A178:A10176),"",IF(I182="Y",IFERROR(E182/G182,0),"-"))</f>
        <v>0</v>
      </c>
      <c r="I182" s="26" t="str">
        <f>IF(WORKDAY(A182,1,'Hungarian non-working days'!$A$2:$A$1001)=A182+1,"Y","N")</f>
        <v>Y</v>
      </c>
      <c r="K182" s="39">
        <v>176</v>
      </c>
      <c r="L182" s="40">
        <f>(1-'Control panel'!$D$2)*POWER('Control panel'!$D$2,K182-1)/(1-POWER('Control panel'!$D$2,365))</f>
        <v>0.0013974283278096586</v>
      </c>
      <c r="T182" s="1">
        <v>45065</v>
      </c>
      <c r="U182" s="53">
        <v>-0.0031113548339038962</v>
      </c>
      <c r="X182" s="1">
        <v>45067</v>
      </c>
      <c r="Y182" s="53">
        <v>0.0011772723133582023</v>
      </c>
      <c r="Z182" s="54">
        <f t="shared" si="2"/>
        <v>-0.0042886271472620981</v>
      </c>
    </row>
    <row r="183" spans="1:26" ht="15">
      <c r="A183" s="1">
        <f>'Control panel'!A192</f>
        <v>45145</v>
      </c>
      <c r="B183" s="4">
        <f>'Control panel'!B192-'Control panel'!C192</f>
        <v>0</v>
      </c>
      <c r="C183" s="28">
        <f>IF(B183&lt;0,-'Control panel'!E192*(B183/1000)*IF('Control panel'!$D$8="Yes",1.27,1),-'Control panel'!D192*(B183/1000)*IF('Control panel'!$D$8="Yes",1.27,1))</f>
        <v>0</v>
      </c>
      <c r="D183" s="3">
        <f>'Control panel'!E192*('Control panel'!C192/1000)</f>
        <v>0</v>
      </c>
      <c r="E183" s="3">
        <f ca="1">IF(I183="Y",+SUM(INDIRECT("C"&amp;MATCH(A183,A:A,0)&amp;":C"&amp;MATCH(WORKDAY(A183+1,-2,'Hungarian non-working days'!$A$2:$A$1001),A:A,0))),"-")</f>
        <v>0</v>
      </c>
      <c r="F183" s="3">
        <f ca="1">IF(I183="Y",SUM(INDIRECT("D"&amp;MATCH(A183,A:A,0)&amp;":D"&amp;MATCH(WORKDAY(A183+1,-2,'Hungarian non-working days'!$A$2:$A$1001),A:A,0))),"-")</f>
        <v>0</v>
      </c>
      <c r="G183" s="3">
        <f ca="1">IF(I183="Y",MAX(IFERROR(AVERAGEIF(INDIRECT("F"&amp;MATCH(A183,A:A,0)&amp;":F"&amp;MATCH(WORKDAY(A183+1,-250,'Hungarian non-working days'!$A$2:$A$1001),A:A,0)),"&gt;0",INDIRECT("F"&amp;MATCH(A183,A:A,0)&amp;":F"&amp;MATCH(WORKDAY(A183+1,-250,'Hungarian non-working days'!$A$2:$A$1001),A:A,0))),0),IFERROR(AVERAGEIF(INDIRECT("F"&amp;MATCH(A183,A:A,0)&amp;":F"&amp;MATCH(WORKDAY(A183+1,-10,'Hungarian non-working days'!$A$2:$A$1001),A:A,0)),"&gt;0",INDIRECT("F"&amp;MATCH(A183,A:A,0)&amp;":F"&amp;MATCH(WORKDAY(A183+1,-10,'Hungarian non-working days'!$A$2:$A$1001),A:A,0))),0)),"-")</f>
        <v>0</v>
      </c>
      <c r="H183" s="27">
        <f>IF(A183&lt;WORKDAY('Control panel'!$D$10,2,'Hungarian non-working days'!A179:A10177),"",IF(I183="Y",IFERROR(E183/G183,0),"-"))</f>
        <v>0</v>
      </c>
      <c r="I183" s="26" t="str">
        <f>IF(WORKDAY(A183,1,'Hungarian non-working days'!$A$2:$A$1001)=A183+1,"Y","N")</f>
        <v>Y</v>
      </c>
      <c r="K183" s="39">
        <v>177</v>
      </c>
      <c r="L183" s="40">
        <f>(1-'Control panel'!$D$2)*POWER('Control panel'!$D$2,K183-1)/(1-POWER('Control panel'!$D$2,365))</f>
        <v>0.0013799604737120376</v>
      </c>
      <c r="T183" s="1">
        <v>45064</v>
      </c>
      <c r="U183" s="53">
        <v>0.0011772723133582034</v>
      </c>
      <c r="X183" s="1">
        <v>45064</v>
      </c>
      <c r="Y183" s="53">
        <v>0.0055243635557357213</v>
      </c>
      <c r="Z183" s="54">
        <f t="shared" si="2"/>
        <v>-0.0043470912423775182</v>
      </c>
    </row>
    <row r="184" spans="1:26" ht="15">
      <c r="A184" s="1">
        <f>'Control panel'!A193</f>
        <v>45144</v>
      </c>
      <c r="B184" s="4">
        <f>'Control panel'!B193-'Control panel'!C193</f>
        <v>0</v>
      </c>
      <c r="C184" s="28">
        <f>IF(B184&lt;0,-'Control panel'!E193*(B184/1000)*IF('Control panel'!$D$8="Yes",1.27,1),-'Control panel'!D193*(B184/1000)*IF('Control panel'!$D$8="Yes",1.27,1))</f>
        <v>0</v>
      </c>
      <c r="D184" s="3">
        <f>'Control panel'!E193*('Control panel'!C193/1000)</f>
        <v>0</v>
      </c>
      <c r="E184" s="3">
        <f ca="1">IF(I184="Y",+SUM(INDIRECT("C"&amp;MATCH(A184,A:A,0)&amp;":C"&amp;MATCH(WORKDAY(A184+1,-2,'Hungarian non-working days'!$A$2:$A$1001),A:A,0))),"-")</f>
        <v>0</v>
      </c>
      <c r="F184" s="3">
        <f ca="1">IF(I184="Y",SUM(INDIRECT("D"&amp;MATCH(A184,A:A,0)&amp;":D"&amp;MATCH(WORKDAY(A184+1,-2,'Hungarian non-working days'!$A$2:$A$1001),A:A,0))),"-")</f>
        <v>0</v>
      </c>
      <c r="G184" s="3">
        <f ca="1">IF(I184="Y",MAX(IFERROR(AVERAGEIF(INDIRECT("F"&amp;MATCH(A184,A:A,0)&amp;":F"&amp;MATCH(WORKDAY(A184+1,-250,'Hungarian non-working days'!$A$2:$A$1001),A:A,0)),"&gt;0",INDIRECT("F"&amp;MATCH(A184,A:A,0)&amp;":F"&amp;MATCH(WORKDAY(A184+1,-250,'Hungarian non-working days'!$A$2:$A$1001),A:A,0))),0),IFERROR(AVERAGEIF(INDIRECT("F"&amp;MATCH(A184,A:A,0)&amp;":F"&amp;MATCH(WORKDAY(A184+1,-10,'Hungarian non-working days'!$A$2:$A$1001),A:A,0)),"&gt;0",INDIRECT("F"&amp;MATCH(A184,A:A,0)&amp;":F"&amp;MATCH(WORKDAY(A184+1,-10,'Hungarian non-working days'!$A$2:$A$1001),A:A,0))),0)),"-")</f>
        <v>0</v>
      </c>
      <c r="H184" s="27">
        <f>IF(A184&lt;WORKDAY('Control panel'!$D$10,2,'Hungarian non-working days'!A180:A10178),"",IF(I184="Y",IFERROR(E184/G184,0),"-"))</f>
        <v>0</v>
      </c>
      <c r="I184" s="26" t="str">
        <f>IF(WORKDAY(A184,1,'Hungarian non-working days'!$A$2:$A$1001)=A184+1,"Y","N")</f>
        <v>Y</v>
      </c>
      <c r="K184" s="39">
        <v>178</v>
      </c>
      <c r="L184" s="40">
        <f>(1-'Control panel'!$D$2)*POWER('Control panel'!$D$2,K184-1)/(1-POWER('Control panel'!$D$2,365))</f>
        <v>0.0013627109677906374</v>
      </c>
      <c r="T184" s="1">
        <v>45063</v>
      </c>
      <c r="U184" s="53">
        <v>0.0055243635557357231</v>
      </c>
      <c r="X184" s="1">
        <v>45063</v>
      </c>
      <c r="Y184" s="53">
        <v>0.0041297759871903239</v>
      </c>
      <c r="Z184" s="54">
        <f t="shared" si="2"/>
        <v>0.0013945875685453992</v>
      </c>
    </row>
    <row r="185" spans="1:26" ht="15">
      <c r="A185" s="1">
        <f>'Control panel'!A194</f>
        <v>45143</v>
      </c>
      <c r="B185" s="4">
        <f>'Control panel'!B194-'Control panel'!C194</f>
        <v>0</v>
      </c>
      <c r="C185" s="28">
        <f>IF(B185&lt;0,-'Control panel'!E194*(B185/1000)*IF('Control panel'!$D$8="Yes",1.27,1),-'Control panel'!D194*(B185/1000)*IF('Control panel'!$D$8="Yes",1.27,1))</f>
        <v>0</v>
      </c>
      <c r="D185" s="3">
        <f>'Control panel'!E194*('Control panel'!C194/1000)</f>
        <v>0</v>
      </c>
      <c r="E185" s="3" t="str">
        <f ca="1">IF(I185="Y",+SUM(INDIRECT("C"&amp;MATCH(A185,A:A,0)&amp;":C"&amp;MATCH(WORKDAY(A185+1,-2,'Hungarian non-working days'!$A$2:$A$1001),A:A,0))),"-")</f>
        <v>-</v>
      </c>
      <c r="F185" s="3" t="str">
        <f ca="1">IF(I185="Y",SUM(INDIRECT("D"&amp;MATCH(A185,A:A,0)&amp;":D"&amp;MATCH(WORKDAY(A185+1,-2,'Hungarian non-working days'!$A$2:$A$1001),A:A,0))),"-")</f>
        <v>-</v>
      </c>
      <c r="G185" s="3" t="str">
        <f ca="1">IF(I185="Y",MAX(IFERROR(AVERAGEIF(INDIRECT("F"&amp;MATCH(A185,A:A,0)&amp;":F"&amp;MATCH(WORKDAY(A185+1,-250,'Hungarian non-working days'!$A$2:$A$1001),A:A,0)),"&gt;0",INDIRECT("F"&amp;MATCH(A185,A:A,0)&amp;":F"&amp;MATCH(WORKDAY(A185+1,-250,'Hungarian non-working days'!$A$2:$A$1001),A:A,0))),0),IFERROR(AVERAGEIF(INDIRECT("F"&amp;MATCH(A185,A:A,0)&amp;":F"&amp;MATCH(WORKDAY(A185+1,-10,'Hungarian non-working days'!$A$2:$A$1001),A:A,0)),"&gt;0",INDIRECT("F"&amp;MATCH(A185,A:A,0)&amp;":F"&amp;MATCH(WORKDAY(A185+1,-10,'Hungarian non-working days'!$A$2:$A$1001),A:A,0))),0)),"-")</f>
        <v>-</v>
      </c>
      <c r="H185" s="27" t="str">
        <f>IF(A185&lt;WORKDAY('Control panel'!$D$10,2,'Hungarian non-working days'!A181:A10179),"",IF(I185="Y",IFERROR(E185/G185,0),"-"))</f>
        <v>-</v>
      </c>
      <c r="I185" s="26" t="str">
        <f>IF(WORKDAY(A185,1,'Hungarian non-working days'!$A$2:$A$1001)=A185+1,"Y","N")</f>
        <v>N</v>
      </c>
      <c r="K185" s="39">
        <v>179</v>
      </c>
      <c r="L185" s="40">
        <f>(1-'Control panel'!$D$2)*POWER('Control panel'!$D$2,K185-1)/(1-POWER('Control panel'!$D$2,365))</f>
        <v>0.0013456770806932544</v>
      </c>
      <c r="T185" s="1">
        <v>45062</v>
      </c>
      <c r="U185" s="53">
        <v>0.0041297759871903256</v>
      </c>
      <c r="X185" s="1">
        <v>45062</v>
      </c>
      <c r="Y185" s="53">
        <v>-0.00077374287141665314</v>
      </c>
      <c r="Z185" s="54">
        <f t="shared" si="2"/>
        <v>0.0049035188586069789</v>
      </c>
    </row>
    <row r="186" spans="1:26" ht="15">
      <c r="A186" s="1">
        <f>'Control panel'!A195</f>
        <v>45142</v>
      </c>
      <c r="B186" s="4">
        <f>'Control panel'!B195-'Control panel'!C195</f>
        <v>0</v>
      </c>
      <c r="C186" s="28">
        <f>IF(B186&lt;0,-'Control panel'!E195*(B186/1000)*IF('Control panel'!$D$8="Yes",1.27,1),-'Control panel'!D195*(B186/1000)*IF('Control panel'!$D$8="Yes",1.27,1))</f>
        <v>0</v>
      </c>
      <c r="D186" s="3">
        <f>'Control panel'!E195*('Control panel'!C195/1000)</f>
        <v>0</v>
      </c>
      <c r="E186" s="3" t="str">
        <f ca="1">IF(I186="Y",+SUM(INDIRECT("C"&amp;MATCH(A186,A:A,0)&amp;":C"&amp;MATCH(WORKDAY(A186+1,-2,'Hungarian non-working days'!$A$2:$A$1001),A:A,0))),"-")</f>
        <v>-</v>
      </c>
      <c r="F186" s="3" t="str">
        <f ca="1">IF(I186="Y",SUM(INDIRECT("D"&amp;MATCH(A186,A:A,0)&amp;":D"&amp;MATCH(WORKDAY(A186+1,-2,'Hungarian non-working days'!$A$2:$A$1001),A:A,0))),"-")</f>
        <v>-</v>
      </c>
      <c r="G186" s="3" t="str">
        <f ca="1">IF(I186="Y",MAX(IFERROR(AVERAGEIF(INDIRECT("F"&amp;MATCH(A186,A:A,0)&amp;":F"&amp;MATCH(WORKDAY(A186+1,-250,'Hungarian non-working days'!$A$2:$A$1001),A:A,0)),"&gt;0",INDIRECT("F"&amp;MATCH(A186,A:A,0)&amp;":F"&amp;MATCH(WORKDAY(A186+1,-250,'Hungarian non-working days'!$A$2:$A$1001),A:A,0))),0),IFERROR(AVERAGEIF(INDIRECT("F"&amp;MATCH(A186,A:A,0)&amp;":F"&amp;MATCH(WORKDAY(A186+1,-10,'Hungarian non-working days'!$A$2:$A$1001),A:A,0)),"&gt;0",INDIRECT("F"&amp;MATCH(A186,A:A,0)&amp;":F"&amp;MATCH(WORKDAY(A186+1,-10,'Hungarian non-working days'!$A$2:$A$1001),A:A,0))),0)),"-")</f>
        <v>-</v>
      </c>
      <c r="H186" s="27" t="str">
        <f>IF(A186&lt;WORKDAY('Control panel'!$D$10,2,'Hungarian non-working days'!A182:A10180),"",IF(I186="Y",IFERROR(E186/G186,0),"-"))</f>
        <v>-</v>
      </c>
      <c r="I186" s="26" t="str">
        <f>IF(WORKDAY(A186,1,'Hungarian non-working days'!$A$2:$A$1001)=A186+1,"Y","N")</f>
        <v>N</v>
      </c>
      <c r="K186" s="39">
        <v>180</v>
      </c>
      <c r="L186" s="40">
        <f>(1-'Control panel'!$D$2)*POWER('Control panel'!$D$2,K186-1)/(1-POWER('Control panel'!$D$2,365))</f>
        <v>0.0013288561171845889</v>
      </c>
      <c r="T186" s="1">
        <v>45061</v>
      </c>
      <c r="U186" s="53">
        <v>-0.00077374287141665369</v>
      </c>
      <c r="X186" s="1">
        <v>45061</v>
      </c>
      <c r="Y186" s="53">
        <v>-0.0014563059069830607</v>
      </c>
      <c r="Z186" s="54">
        <f t="shared" si="2"/>
        <v>0.00068256303556640699</v>
      </c>
    </row>
    <row r="187" spans="1:26" ht="15">
      <c r="A187" s="1">
        <f>'Control panel'!A196</f>
        <v>45141</v>
      </c>
      <c r="B187" s="4">
        <f>'Control panel'!B196-'Control panel'!C196</f>
        <v>0</v>
      </c>
      <c r="C187" s="28">
        <f>IF(B187&lt;0,-'Control panel'!E196*(B187/1000)*IF('Control panel'!$D$8="Yes",1.27,1),-'Control panel'!D196*(B187/1000)*IF('Control panel'!$D$8="Yes",1.27,1))</f>
        <v>0</v>
      </c>
      <c r="D187" s="3">
        <f>'Control panel'!E196*('Control panel'!C196/1000)</f>
        <v>0</v>
      </c>
      <c r="E187" s="3">
        <f ca="1">IF(I187="Y",+SUM(INDIRECT("C"&amp;MATCH(A187,A:A,0)&amp;":C"&amp;MATCH(WORKDAY(A187+1,-2,'Hungarian non-working days'!$A$2:$A$1001),A:A,0))),"-")</f>
        <v>0</v>
      </c>
      <c r="F187" s="3">
        <f ca="1">IF(I187="Y",SUM(INDIRECT("D"&amp;MATCH(A187,A:A,0)&amp;":D"&amp;MATCH(WORKDAY(A187+1,-2,'Hungarian non-working days'!$A$2:$A$1001),A:A,0))),"-")</f>
        <v>0</v>
      </c>
      <c r="G187" s="3">
        <f ca="1">IF(I187="Y",MAX(IFERROR(AVERAGEIF(INDIRECT("F"&amp;MATCH(A187,A:A,0)&amp;":F"&amp;MATCH(WORKDAY(A187+1,-250,'Hungarian non-working days'!$A$2:$A$1001),A:A,0)),"&gt;0",INDIRECT("F"&amp;MATCH(A187,A:A,0)&amp;":F"&amp;MATCH(WORKDAY(A187+1,-250,'Hungarian non-working days'!$A$2:$A$1001),A:A,0))),0),IFERROR(AVERAGEIF(INDIRECT("F"&amp;MATCH(A187,A:A,0)&amp;":F"&amp;MATCH(WORKDAY(A187+1,-10,'Hungarian non-working days'!$A$2:$A$1001),A:A,0)),"&gt;0",INDIRECT("F"&amp;MATCH(A187,A:A,0)&amp;":F"&amp;MATCH(WORKDAY(A187+1,-10,'Hungarian non-working days'!$A$2:$A$1001),A:A,0))),0)),"-")</f>
        <v>0</v>
      </c>
      <c r="H187" s="27">
        <f>IF(A187&lt;WORKDAY('Control panel'!$D$10,2,'Hungarian non-working days'!A183:A10181),"",IF(I187="Y",IFERROR(E187/G187,0),"-"))</f>
        <v>0</v>
      </c>
      <c r="I187" s="26" t="str">
        <f>IF(WORKDAY(A187,1,'Hungarian non-working days'!$A$2:$A$1001)=A187+1,"Y","N")</f>
        <v>Y</v>
      </c>
      <c r="K187" s="39">
        <v>181</v>
      </c>
      <c r="L187" s="40">
        <f>(1-'Control panel'!$D$2)*POWER('Control panel'!$D$2,K187-1)/(1-POWER('Control panel'!$D$2,365))</f>
        <v>0.0013122454157197816</v>
      </c>
      <c r="T187" s="1">
        <v>45058</v>
      </c>
      <c r="U187" s="53">
        <v>-0.001456305906983062</v>
      </c>
      <c r="X187" s="1">
        <v>45060</v>
      </c>
      <c r="Y187" s="53">
        <v>-0.00011217993262717752</v>
      </c>
      <c r="Z187" s="54">
        <f t="shared" si="2"/>
        <v>-0.0013441259743558844</v>
      </c>
    </row>
    <row r="188" spans="1:26" ht="15">
      <c r="A188" s="1">
        <f>'Control panel'!A197</f>
        <v>45140</v>
      </c>
      <c r="B188" s="4">
        <f>'Control panel'!B197-'Control panel'!C197</f>
        <v>0</v>
      </c>
      <c r="C188" s="28">
        <f>IF(B188&lt;0,-'Control panel'!E197*(B188/1000)*IF('Control panel'!$D$8="Yes",1.27,1),-'Control panel'!D197*(B188/1000)*IF('Control panel'!$D$8="Yes",1.27,1))</f>
        <v>0</v>
      </c>
      <c r="D188" s="3">
        <f>'Control panel'!E197*('Control panel'!C197/1000)</f>
        <v>0</v>
      </c>
      <c r="E188" s="3">
        <f ca="1">IF(I188="Y",+SUM(INDIRECT("C"&amp;MATCH(A188,A:A,0)&amp;":C"&amp;MATCH(WORKDAY(A188+1,-2,'Hungarian non-working days'!$A$2:$A$1001),A:A,0))),"-")</f>
        <v>0</v>
      </c>
      <c r="F188" s="3">
        <f ca="1">IF(I188="Y",SUM(INDIRECT("D"&amp;MATCH(A188,A:A,0)&amp;":D"&amp;MATCH(WORKDAY(A188+1,-2,'Hungarian non-working days'!$A$2:$A$1001),A:A,0))),"-")</f>
        <v>0</v>
      </c>
      <c r="G188" s="3">
        <f ca="1">IF(I188="Y",MAX(IFERROR(AVERAGEIF(INDIRECT("F"&amp;MATCH(A188,A:A,0)&amp;":F"&amp;MATCH(WORKDAY(A188+1,-250,'Hungarian non-working days'!$A$2:$A$1001),A:A,0)),"&gt;0",INDIRECT("F"&amp;MATCH(A188,A:A,0)&amp;":F"&amp;MATCH(WORKDAY(A188+1,-250,'Hungarian non-working days'!$A$2:$A$1001),A:A,0))),0),IFERROR(AVERAGEIF(INDIRECT("F"&amp;MATCH(A188,A:A,0)&amp;":F"&amp;MATCH(WORKDAY(A188+1,-10,'Hungarian non-working days'!$A$2:$A$1001),A:A,0)),"&gt;0",INDIRECT("F"&amp;MATCH(A188,A:A,0)&amp;":F"&amp;MATCH(WORKDAY(A188+1,-10,'Hungarian non-working days'!$A$2:$A$1001),A:A,0))),0)),"-")</f>
        <v>0</v>
      </c>
      <c r="H188" s="27">
        <f>IF(A188&lt;WORKDAY('Control panel'!$D$10,2,'Hungarian non-working days'!A184:A10182),"",IF(I188="Y",IFERROR(E188/G188,0),"-"))</f>
        <v>0</v>
      </c>
      <c r="I188" s="26" t="str">
        <f>IF(WORKDAY(A188,1,'Hungarian non-working days'!$A$2:$A$1001)=A188+1,"Y","N")</f>
        <v>Y</v>
      </c>
      <c r="K188" s="39">
        <v>182</v>
      </c>
      <c r="L188" s="40">
        <f>(1-'Control panel'!$D$2)*POWER('Control panel'!$D$2,K188-1)/(1-POWER('Control panel'!$D$2,365))</f>
        <v>0.0012958423480232844</v>
      </c>
      <c r="T188" s="1">
        <v>45057</v>
      </c>
      <c r="U188" s="53">
        <v>-0.00011217993262717759</v>
      </c>
      <c r="X188" s="1">
        <v>45057</v>
      </c>
      <c r="Y188" s="53">
        <v>0.00077050937773515647</v>
      </c>
      <c r="Z188" s="54">
        <f t="shared" si="2"/>
        <v>-0.00088268931036233401</v>
      </c>
    </row>
    <row r="189" spans="1:26" ht="15">
      <c r="A189" s="1">
        <f>'Control panel'!A198</f>
        <v>45139</v>
      </c>
      <c r="B189" s="4">
        <f>'Control panel'!B198-'Control panel'!C198</f>
        <v>0</v>
      </c>
      <c r="C189" s="28">
        <f>IF(B189&lt;0,-'Control panel'!E198*(B189/1000)*IF('Control panel'!$D$8="Yes",1.27,1),-'Control panel'!D198*(B189/1000)*IF('Control panel'!$D$8="Yes",1.27,1))</f>
        <v>0</v>
      </c>
      <c r="D189" s="3">
        <f>'Control panel'!E198*('Control panel'!C198/1000)</f>
        <v>0</v>
      </c>
      <c r="E189" s="3">
        <f ca="1">IF(I189="Y",+SUM(INDIRECT("C"&amp;MATCH(A189,A:A,0)&amp;":C"&amp;MATCH(WORKDAY(A189+1,-2,'Hungarian non-working days'!$A$2:$A$1001),A:A,0))),"-")</f>
        <v>0</v>
      </c>
      <c r="F189" s="3">
        <f ca="1">IF(I189="Y",SUM(INDIRECT("D"&amp;MATCH(A189,A:A,0)&amp;":D"&amp;MATCH(WORKDAY(A189+1,-2,'Hungarian non-working days'!$A$2:$A$1001),A:A,0))),"-")</f>
        <v>0</v>
      </c>
      <c r="G189" s="3">
        <f ca="1">IF(I189="Y",MAX(IFERROR(AVERAGEIF(INDIRECT("F"&amp;MATCH(A189,A:A,0)&amp;":F"&amp;MATCH(WORKDAY(A189+1,-250,'Hungarian non-working days'!$A$2:$A$1001),A:A,0)),"&gt;0",INDIRECT("F"&amp;MATCH(A189,A:A,0)&amp;":F"&amp;MATCH(WORKDAY(A189+1,-250,'Hungarian non-working days'!$A$2:$A$1001),A:A,0))),0),IFERROR(AVERAGEIF(INDIRECT("F"&amp;MATCH(A189,A:A,0)&amp;":F"&amp;MATCH(WORKDAY(A189+1,-10,'Hungarian non-working days'!$A$2:$A$1001),A:A,0)),"&gt;0",INDIRECT("F"&amp;MATCH(A189,A:A,0)&amp;":F"&amp;MATCH(WORKDAY(A189+1,-10,'Hungarian non-working days'!$A$2:$A$1001),A:A,0))),0)),"-")</f>
        <v>0</v>
      </c>
      <c r="H189" s="27">
        <f>IF(A189&lt;WORKDAY('Control panel'!$D$10,2,'Hungarian non-working days'!A185:A10183),"",IF(I189="Y",IFERROR(E189/G189,0),"-"))</f>
        <v>0</v>
      </c>
      <c r="I189" s="26" t="str">
        <f>IF(WORKDAY(A189,1,'Hungarian non-working days'!$A$2:$A$1001)=A189+1,"Y","N")</f>
        <v>Y</v>
      </c>
      <c r="K189" s="39">
        <v>183</v>
      </c>
      <c r="L189" s="40">
        <f>(1-'Control panel'!$D$2)*POWER('Control panel'!$D$2,K189-1)/(1-POWER('Control panel'!$D$2,365))</f>
        <v>0.0012796443186729931</v>
      </c>
      <c r="T189" s="1">
        <v>45056</v>
      </c>
      <c r="U189" s="53">
        <v>0.00077050937773515701</v>
      </c>
      <c r="X189" s="1">
        <v>45056</v>
      </c>
      <c r="Y189" s="53">
        <v>0.0029805065771721997</v>
      </c>
      <c r="Z189" s="54">
        <f t="shared" si="2"/>
        <v>-0.0022099971994370428</v>
      </c>
    </row>
    <row r="190" spans="1:26" ht="15">
      <c r="A190" s="1">
        <f>'Control panel'!A199</f>
        <v>45138</v>
      </c>
      <c r="B190" s="4">
        <f>'Control panel'!B199-'Control panel'!C199</f>
        <v>0</v>
      </c>
      <c r="C190" s="28">
        <f>IF(B190&lt;0,-'Control panel'!E199*(B190/1000)*IF('Control panel'!$D$8="Yes",1.27,1),-'Control panel'!D199*(B190/1000)*IF('Control panel'!$D$8="Yes",1.27,1))</f>
        <v>0</v>
      </c>
      <c r="D190" s="3">
        <f>'Control panel'!E199*('Control panel'!C199/1000)</f>
        <v>0</v>
      </c>
      <c r="E190" s="3">
        <f ca="1">IF(I190="Y",+SUM(INDIRECT("C"&amp;MATCH(A190,A:A,0)&amp;":C"&amp;MATCH(WORKDAY(A190+1,-2,'Hungarian non-working days'!$A$2:$A$1001),A:A,0))),"-")</f>
        <v>0</v>
      </c>
      <c r="F190" s="3">
        <f ca="1">IF(I190="Y",SUM(INDIRECT("D"&amp;MATCH(A190,A:A,0)&amp;":D"&amp;MATCH(WORKDAY(A190+1,-2,'Hungarian non-working days'!$A$2:$A$1001),A:A,0))),"-")</f>
        <v>0</v>
      </c>
      <c r="G190" s="3">
        <f ca="1">IF(I190="Y",MAX(IFERROR(AVERAGEIF(INDIRECT("F"&amp;MATCH(A190,A:A,0)&amp;":F"&amp;MATCH(WORKDAY(A190+1,-250,'Hungarian non-working days'!$A$2:$A$1001),A:A,0)),"&gt;0",INDIRECT("F"&amp;MATCH(A190,A:A,0)&amp;":F"&amp;MATCH(WORKDAY(A190+1,-250,'Hungarian non-working days'!$A$2:$A$1001),A:A,0))),0),IFERROR(AVERAGEIF(INDIRECT("F"&amp;MATCH(A190,A:A,0)&amp;":F"&amp;MATCH(WORKDAY(A190+1,-10,'Hungarian non-working days'!$A$2:$A$1001),A:A,0)),"&gt;0",INDIRECT("F"&amp;MATCH(A190,A:A,0)&amp;":F"&amp;MATCH(WORKDAY(A190+1,-10,'Hungarian non-working days'!$A$2:$A$1001),A:A,0))),0)),"-")</f>
        <v>0</v>
      </c>
      <c r="H190" s="27">
        <f>IF(A190&lt;WORKDAY('Control panel'!$D$10,2,'Hungarian non-working days'!A186:A10184),"",IF(I190="Y",IFERROR(E190/G190,0),"-"))</f>
        <v>0</v>
      </c>
      <c r="I190" s="26" t="str">
        <f>IF(WORKDAY(A190,1,'Hungarian non-working days'!$A$2:$A$1001)=A190+1,"Y","N")</f>
        <v>Y</v>
      </c>
      <c r="K190" s="39">
        <v>184</v>
      </c>
      <c r="L190" s="40">
        <f>(1-'Control panel'!$D$2)*POWER('Control panel'!$D$2,K190-1)/(1-POWER('Control panel'!$D$2,365))</f>
        <v>0.001263648764689581</v>
      </c>
      <c r="T190" s="1">
        <v>45055</v>
      </c>
      <c r="U190" s="53">
        <v>0.0029805065771722019</v>
      </c>
      <c r="X190" s="1">
        <v>45055</v>
      </c>
      <c r="Y190" s="53">
        <v>-0.00017856107354418654</v>
      </c>
      <c r="Z190" s="54">
        <f t="shared" si="2"/>
        <v>0.0031590676507163885</v>
      </c>
    </row>
    <row r="191" spans="1:26" ht="15">
      <c r="A191" s="1">
        <f>'Control panel'!A200</f>
        <v>45137</v>
      </c>
      <c r="B191" s="4">
        <f>'Control panel'!B200-'Control panel'!C200</f>
        <v>0</v>
      </c>
      <c r="C191" s="28">
        <f>IF(B191&lt;0,-'Control panel'!E200*(B191/1000)*IF('Control panel'!$D$8="Yes",1.27,1),-'Control panel'!D200*(B191/1000)*IF('Control panel'!$D$8="Yes",1.27,1))</f>
        <v>0</v>
      </c>
      <c r="D191" s="3">
        <f>'Control panel'!E200*('Control panel'!C200/1000)</f>
        <v>0</v>
      </c>
      <c r="E191" s="3">
        <f ca="1">IF(I191="Y",+SUM(INDIRECT("C"&amp;MATCH(A191,A:A,0)&amp;":C"&amp;MATCH(WORKDAY(A191+1,-2,'Hungarian non-working days'!$A$2:$A$1001),A:A,0))),"-")</f>
        <v>0</v>
      </c>
      <c r="F191" s="3">
        <f ca="1">IF(I191="Y",SUM(INDIRECT("D"&amp;MATCH(A191,A:A,0)&amp;":D"&amp;MATCH(WORKDAY(A191+1,-2,'Hungarian non-working days'!$A$2:$A$1001),A:A,0))),"-")</f>
        <v>0</v>
      </c>
      <c r="G191" s="3">
        <f ca="1">IF(I191="Y",MAX(IFERROR(AVERAGEIF(INDIRECT("F"&amp;MATCH(A191,A:A,0)&amp;":F"&amp;MATCH(WORKDAY(A191+1,-250,'Hungarian non-working days'!$A$2:$A$1001),A:A,0)),"&gt;0",INDIRECT("F"&amp;MATCH(A191,A:A,0)&amp;":F"&amp;MATCH(WORKDAY(A191+1,-250,'Hungarian non-working days'!$A$2:$A$1001),A:A,0))),0),IFERROR(AVERAGEIF(INDIRECT("F"&amp;MATCH(A191,A:A,0)&amp;":F"&amp;MATCH(WORKDAY(A191+1,-10,'Hungarian non-working days'!$A$2:$A$1001),A:A,0)),"&gt;0",INDIRECT("F"&amp;MATCH(A191,A:A,0)&amp;":F"&amp;MATCH(WORKDAY(A191+1,-10,'Hungarian non-working days'!$A$2:$A$1001),A:A,0))),0)),"-")</f>
        <v>0</v>
      </c>
      <c r="H191" s="27">
        <f>IF(A191&lt;WORKDAY('Control panel'!$D$10,2,'Hungarian non-working days'!A187:A10185),"",IF(I191="Y",IFERROR(E191/G191,0),"-"))</f>
        <v>0</v>
      </c>
      <c r="I191" s="26" t="str">
        <f>IF(WORKDAY(A191,1,'Hungarian non-working days'!$A$2:$A$1001)=A191+1,"Y","N")</f>
        <v>Y</v>
      </c>
      <c r="K191" s="39">
        <v>185</v>
      </c>
      <c r="L191" s="40">
        <f>(1-'Control panel'!$D$2)*POWER('Control panel'!$D$2,K191-1)/(1-POWER('Control panel'!$D$2,365))</f>
        <v>0.0012478531551309608</v>
      </c>
      <c r="T191" s="1">
        <v>45054</v>
      </c>
      <c r="U191" s="53">
        <v>-0.0001785610735441866</v>
      </c>
      <c r="X191" s="1">
        <v>45054</v>
      </c>
      <c r="Y191" s="53">
        <v>4.1008427113323636E-05</v>
      </c>
      <c r="Z191" s="54">
        <f t="shared" si="2"/>
        <v>-0.00021956950065751024</v>
      </c>
    </row>
    <row r="192" spans="1:26" ht="15">
      <c r="A192" s="1">
        <f>'Control panel'!A201</f>
        <v>45136</v>
      </c>
      <c r="B192" s="4">
        <f>'Control panel'!B201-'Control panel'!C201</f>
        <v>0</v>
      </c>
      <c r="C192" s="28">
        <f>IF(B192&lt;0,-'Control panel'!E201*(B192/1000)*IF('Control panel'!$D$8="Yes",1.27,1),-'Control panel'!D201*(B192/1000)*IF('Control panel'!$D$8="Yes",1.27,1))</f>
        <v>0</v>
      </c>
      <c r="D192" s="3">
        <f>'Control panel'!E201*('Control panel'!C201/1000)</f>
        <v>0</v>
      </c>
      <c r="E192" s="3" t="str">
        <f ca="1">IF(I192="Y",+SUM(INDIRECT("C"&amp;MATCH(A192,A:A,0)&amp;":C"&amp;MATCH(WORKDAY(A192+1,-2,'Hungarian non-working days'!$A$2:$A$1001),A:A,0))),"-")</f>
        <v>-</v>
      </c>
      <c r="F192" s="3" t="str">
        <f ca="1">IF(I192="Y",SUM(INDIRECT("D"&amp;MATCH(A192,A:A,0)&amp;":D"&amp;MATCH(WORKDAY(A192+1,-2,'Hungarian non-working days'!$A$2:$A$1001),A:A,0))),"-")</f>
        <v>-</v>
      </c>
      <c r="G192" s="3" t="str">
        <f ca="1">IF(I192="Y",MAX(IFERROR(AVERAGEIF(INDIRECT("F"&amp;MATCH(A192,A:A,0)&amp;":F"&amp;MATCH(WORKDAY(A192+1,-250,'Hungarian non-working days'!$A$2:$A$1001),A:A,0)),"&gt;0",INDIRECT("F"&amp;MATCH(A192,A:A,0)&amp;":F"&amp;MATCH(WORKDAY(A192+1,-250,'Hungarian non-working days'!$A$2:$A$1001),A:A,0))),0),IFERROR(AVERAGEIF(INDIRECT("F"&amp;MATCH(A192,A:A,0)&amp;":F"&amp;MATCH(WORKDAY(A192+1,-10,'Hungarian non-working days'!$A$2:$A$1001),A:A,0)),"&gt;0",INDIRECT("F"&amp;MATCH(A192,A:A,0)&amp;":F"&amp;MATCH(WORKDAY(A192+1,-10,'Hungarian non-working days'!$A$2:$A$1001),A:A,0))),0)),"-")</f>
        <v>-</v>
      </c>
      <c r="H192" s="27" t="str">
        <f>IF(A192&lt;WORKDAY('Control panel'!$D$10,2,'Hungarian non-working days'!A188:A10186),"",IF(I192="Y",IFERROR(E192/G192,0),"-"))</f>
        <v>-</v>
      </c>
      <c r="I192" s="26" t="str">
        <f>IF(WORKDAY(A192,1,'Hungarian non-working days'!$A$2:$A$1001)=A192+1,"Y","N")</f>
        <v>N</v>
      </c>
      <c r="K192" s="39">
        <v>186</v>
      </c>
      <c r="L192" s="40">
        <f>(1-'Control panel'!$D$2)*POWER('Control panel'!$D$2,K192-1)/(1-POWER('Control panel'!$D$2,365))</f>
        <v>0.0012322549906918238</v>
      </c>
      <c r="T192" s="1">
        <v>45051</v>
      </c>
      <c r="U192" s="53">
        <v>4.1008427113323798E-05</v>
      </c>
      <c r="X192" s="1">
        <v>45053</v>
      </c>
      <c r="Y192" s="53">
        <v>6.0411513850220412E-05</v>
      </c>
      <c r="Z192" s="54">
        <f t="shared" si="2"/>
        <v>-1.9403086736896613E-05</v>
      </c>
    </row>
    <row r="193" spans="1:26" ht="15">
      <c r="A193" s="1">
        <f>'Control panel'!A202</f>
        <v>45135</v>
      </c>
      <c r="B193" s="4">
        <f>'Control panel'!B202-'Control panel'!C202</f>
        <v>0</v>
      </c>
      <c r="C193" s="28">
        <f>IF(B193&lt;0,-'Control panel'!E202*(B193/1000)*IF('Control panel'!$D$8="Yes",1.27,1),-'Control panel'!D202*(B193/1000)*IF('Control panel'!$D$8="Yes",1.27,1))</f>
        <v>0</v>
      </c>
      <c r="D193" s="3">
        <f>'Control panel'!E202*('Control panel'!C202/1000)</f>
        <v>0</v>
      </c>
      <c r="E193" s="3" t="str">
        <f ca="1">IF(I193="Y",+SUM(INDIRECT("C"&amp;MATCH(A193,A:A,0)&amp;":C"&amp;MATCH(WORKDAY(A193+1,-2,'Hungarian non-working days'!$A$2:$A$1001),A:A,0))),"-")</f>
        <v>-</v>
      </c>
      <c r="F193" s="3" t="str">
        <f ca="1">IF(I193="Y",SUM(INDIRECT("D"&amp;MATCH(A193,A:A,0)&amp;":D"&amp;MATCH(WORKDAY(A193+1,-2,'Hungarian non-working days'!$A$2:$A$1001),A:A,0))),"-")</f>
        <v>-</v>
      </c>
      <c r="G193" s="3" t="str">
        <f ca="1">IF(I193="Y",MAX(IFERROR(AVERAGEIF(INDIRECT("F"&amp;MATCH(A193,A:A,0)&amp;":F"&amp;MATCH(WORKDAY(A193+1,-250,'Hungarian non-working days'!$A$2:$A$1001),A:A,0)),"&gt;0",INDIRECT("F"&amp;MATCH(A193,A:A,0)&amp;":F"&amp;MATCH(WORKDAY(A193+1,-250,'Hungarian non-working days'!$A$2:$A$1001),A:A,0))),0),IFERROR(AVERAGEIF(INDIRECT("F"&amp;MATCH(A193,A:A,0)&amp;":F"&amp;MATCH(WORKDAY(A193+1,-10,'Hungarian non-working days'!$A$2:$A$1001),A:A,0)),"&gt;0",INDIRECT("F"&amp;MATCH(A193,A:A,0)&amp;":F"&amp;MATCH(WORKDAY(A193+1,-10,'Hungarian non-working days'!$A$2:$A$1001),A:A,0))),0)),"-")</f>
        <v>-</v>
      </c>
      <c r="H193" s="27" t="str">
        <f>IF(A193&lt;WORKDAY('Control panel'!$D$10,2,'Hungarian non-working days'!A189:A10187),"",IF(I193="Y",IFERROR(E193/G193,0),"-"))</f>
        <v>-</v>
      </c>
      <c r="I193" s="26" t="str">
        <f>IF(WORKDAY(A193,1,'Hungarian non-working days'!$A$2:$A$1001)=A193+1,"Y","N")</f>
        <v>N</v>
      </c>
      <c r="K193" s="39">
        <v>187</v>
      </c>
      <c r="L193" s="40">
        <f>(1-'Control panel'!$D$2)*POWER('Control panel'!$D$2,K193-1)/(1-POWER('Control panel'!$D$2,365))</f>
        <v>0.0012168518033081764</v>
      </c>
      <c r="T193" s="1">
        <v>45050</v>
      </c>
      <c r="U193" s="53">
        <v>6.0411513850220364E-05</v>
      </c>
      <c r="X193" s="1">
        <v>45050</v>
      </c>
      <c r="Y193" s="53">
        <v>-0.00073285033850170904</v>
      </c>
      <c r="Z193" s="54">
        <f t="shared" si="2"/>
        <v>0.00079326185235192945</v>
      </c>
    </row>
    <row r="194" spans="1:26" ht="15">
      <c r="A194" s="1">
        <f>'Control panel'!A203</f>
        <v>45134</v>
      </c>
      <c r="B194" s="4">
        <f>'Control panel'!B203-'Control panel'!C203</f>
        <v>0</v>
      </c>
      <c r="C194" s="28">
        <f>IF(B194&lt;0,-'Control panel'!E203*(B194/1000)*IF('Control panel'!$D$8="Yes",1.27,1),-'Control panel'!D203*(B194/1000)*IF('Control panel'!$D$8="Yes",1.27,1))</f>
        <v>0</v>
      </c>
      <c r="D194" s="3">
        <f>'Control panel'!E203*('Control panel'!C203/1000)</f>
        <v>0</v>
      </c>
      <c r="E194" s="3">
        <f ca="1">IF(I194="Y",+SUM(INDIRECT("C"&amp;MATCH(A194,A:A,0)&amp;":C"&amp;MATCH(WORKDAY(A194+1,-2,'Hungarian non-working days'!$A$2:$A$1001),A:A,0))),"-")</f>
        <v>0</v>
      </c>
      <c r="F194" s="3">
        <f ca="1">IF(I194="Y",SUM(INDIRECT("D"&amp;MATCH(A194,A:A,0)&amp;":D"&amp;MATCH(WORKDAY(A194+1,-2,'Hungarian non-working days'!$A$2:$A$1001),A:A,0))),"-")</f>
        <v>0</v>
      </c>
      <c r="G194" s="3">
        <f ca="1">IF(I194="Y",MAX(IFERROR(AVERAGEIF(INDIRECT("F"&amp;MATCH(A194,A:A,0)&amp;":F"&amp;MATCH(WORKDAY(A194+1,-250,'Hungarian non-working days'!$A$2:$A$1001),A:A,0)),"&gt;0",INDIRECT("F"&amp;MATCH(A194,A:A,0)&amp;":F"&amp;MATCH(WORKDAY(A194+1,-250,'Hungarian non-working days'!$A$2:$A$1001),A:A,0))),0),IFERROR(AVERAGEIF(INDIRECT("F"&amp;MATCH(A194,A:A,0)&amp;":F"&amp;MATCH(WORKDAY(A194+1,-10,'Hungarian non-working days'!$A$2:$A$1001),A:A,0)),"&gt;0",INDIRECT("F"&amp;MATCH(A194,A:A,0)&amp;":F"&amp;MATCH(WORKDAY(A194+1,-10,'Hungarian non-working days'!$A$2:$A$1001),A:A,0))),0)),"-")</f>
        <v>0</v>
      </c>
      <c r="H194" s="27">
        <f>IF(A194&lt;WORKDAY('Control panel'!$D$10,2,'Hungarian non-working days'!A190:A10188),"",IF(I194="Y",IFERROR(E194/G194,0),"-"))</f>
        <v>0</v>
      </c>
      <c r="I194" s="26" t="str">
        <f>IF(WORKDAY(A194,1,'Hungarian non-working days'!$A$2:$A$1001)=A194+1,"Y","N")</f>
        <v>Y</v>
      </c>
      <c r="K194" s="39">
        <v>188</v>
      </c>
      <c r="L194" s="40">
        <f>(1-'Control panel'!$D$2)*POWER('Control panel'!$D$2,K194-1)/(1-POWER('Control panel'!$D$2,365))</f>
        <v>0.001201641155766824</v>
      </c>
      <c r="T194" s="1">
        <v>45049</v>
      </c>
      <c r="U194" s="53">
        <v>-0.00073285033850170969</v>
      </c>
      <c r="X194" s="1">
        <v>45049</v>
      </c>
      <c r="Y194" s="53">
        <v>-0.0038578158777956822</v>
      </c>
      <c r="Z194" s="54">
        <f t="shared" si="2"/>
        <v>0.0031249655392939727</v>
      </c>
    </row>
    <row r="195" spans="1:26" ht="15">
      <c r="A195" s="1">
        <f>'Control panel'!A204</f>
        <v>45133</v>
      </c>
      <c r="B195" s="4">
        <f>'Control panel'!B204-'Control panel'!C204</f>
        <v>0</v>
      </c>
      <c r="C195" s="28">
        <f>IF(B195&lt;0,-'Control panel'!E204*(B195/1000)*IF('Control panel'!$D$8="Yes",1.27,1),-'Control panel'!D204*(B195/1000)*IF('Control panel'!$D$8="Yes",1.27,1))</f>
        <v>0</v>
      </c>
      <c r="D195" s="3">
        <f>'Control panel'!E204*('Control panel'!C204/1000)</f>
        <v>0</v>
      </c>
      <c r="E195" s="3">
        <f ca="1">IF(I195="Y",+SUM(INDIRECT("C"&amp;MATCH(A195,A:A,0)&amp;":C"&amp;MATCH(WORKDAY(A195+1,-2,'Hungarian non-working days'!$A$2:$A$1001),A:A,0))),"-")</f>
        <v>0</v>
      </c>
      <c r="F195" s="3">
        <f ca="1">IF(I195="Y",SUM(INDIRECT("D"&amp;MATCH(A195,A:A,0)&amp;":D"&amp;MATCH(WORKDAY(A195+1,-2,'Hungarian non-working days'!$A$2:$A$1001),A:A,0))),"-")</f>
        <v>0</v>
      </c>
      <c r="G195" s="3">
        <f ca="1">IF(I195="Y",MAX(IFERROR(AVERAGEIF(INDIRECT("F"&amp;MATCH(A195,A:A,0)&amp;":F"&amp;MATCH(WORKDAY(A195+1,-250,'Hungarian non-working days'!$A$2:$A$1001),A:A,0)),"&gt;0",INDIRECT("F"&amp;MATCH(A195,A:A,0)&amp;":F"&amp;MATCH(WORKDAY(A195+1,-250,'Hungarian non-working days'!$A$2:$A$1001),A:A,0))),0),IFERROR(AVERAGEIF(INDIRECT("F"&amp;MATCH(A195,A:A,0)&amp;":F"&amp;MATCH(WORKDAY(A195+1,-10,'Hungarian non-working days'!$A$2:$A$1001),A:A,0)),"&gt;0",INDIRECT("F"&amp;MATCH(A195,A:A,0)&amp;":F"&amp;MATCH(WORKDAY(A195+1,-10,'Hungarian non-working days'!$A$2:$A$1001),A:A,0))),0)),"-")</f>
        <v>0</v>
      </c>
      <c r="H195" s="27">
        <f>IF(A195&lt;WORKDAY('Control panel'!$D$10,2,'Hungarian non-working days'!A191:A10189),"",IF(I195="Y",IFERROR(E195/G195,0),"-"))</f>
        <v>0</v>
      </c>
      <c r="I195" s="26" t="str">
        <f>IF(WORKDAY(A195,1,'Hungarian non-working days'!$A$2:$A$1001)=A195+1,"Y","N")</f>
        <v>Y</v>
      </c>
      <c r="K195" s="39">
        <v>189</v>
      </c>
      <c r="L195" s="40">
        <f>(1-'Control panel'!$D$2)*POWER('Control panel'!$D$2,K195-1)/(1-POWER('Control panel'!$D$2,365))</f>
        <v>0.0011866206413197386</v>
      </c>
      <c r="T195" s="1">
        <v>45048</v>
      </c>
      <c r="U195" s="53">
        <v>-0.0038578158777956852</v>
      </c>
      <c r="X195" s="1">
        <v>45048</v>
      </c>
      <c r="Y195" s="53">
        <v>-0.0048519126177578907</v>
      </c>
      <c r="Z195" s="54">
        <f t="shared" si="2"/>
        <v>0.00099409673996220553</v>
      </c>
    </row>
    <row r="196" spans="1:26" ht="15">
      <c r="A196" s="1">
        <f>'Control panel'!A205</f>
        <v>45132</v>
      </c>
      <c r="B196" s="4">
        <f>'Control panel'!B205-'Control panel'!C205</f>
        <v>0</v>
      </c>
      <c r="C196" s="28">
        <f>IF(B196&lt;0,-'Control panel'!E205*(B196/1000)*IF('Control panel'!$D$8="Yes",1.27,1),-'Control panel'!D205*(B196/1000)*IF('Control panel'!$D$8="Yes",1.27,1))</f>
        <v>0</v>
      </c>
      <c r="D196" s="3">
        <f>'Control panel'!E205*('Control panel'!C205/1000)</f>
        <v>0</v>
      </c>
      <c r="E196" s="3">
        <f ca="1">IF(I196="Y",+SUM(INDIRECT("C"&amp;MATCH(A196,A:A,0)&amp;":C"&amp;MATCH(WORKDAY(A196+1,-2,'Hungarian non-working days'!$A$2:$A$1001),A:A,0))),"-")</f>
        <v>0</v>
      </c>
      <c r="F196" s="3">
        <f ca="1">IF(I196="Y",SUM(INDIRECT("D"&amp;MATCH(A196,A:A,0)&amp;":D"&amp;MATCH(WORKDAY(A196+1,-2,'Hungarian non-working days'!$A$2:$A$1001),A:A,0))),"-")</f>
        <v>0</v>
      </c>
      <c r="G196" s="3">
        <f ca="1">IF(I196="Y",MAX(IFERROR(AVERAGEIF(INDIRECT("F"&amp;MATCH(A196,A:A,0)&amp;":F"&amp;MATCH(WORKDAY(A196+1,-250,'Hungarian non-working days'!$A$2:$A$1001),A:A,0)),"&gt;0",INDIRECT("F"&amp;MATCH(A196,A:A,0)&amp;":F"&amp;MATCH(WORKDAY(A196+1,-250,'Hungarian non-working days'!$A$2:$A$1001),A:A,0))),0),IFERROR(AVERAGEIF(INDIRECT("F"&amp;MATCH(A196,A:A,0)&amp;":F"&amp;MATCH(WORKDAY(A196+1,-10,'Hungarian non-working days'!$A$2:$A$1001),A:A,0)),"&gt;0",INDIRECT("F"&amp;MATCH(A196,A:A,0)&amp;":F"&amp;MATCH(WORKDAY(A196+1,-10,'Hungarian non-working days'!$A$2:$A$1001),A:A,0))),0)),"-")</f>
        <v>0</v>
      </c>
      <c r="H196" s="27">
        <f>IF(A196&lt;WORKDAY('Control panel'!$D$10,2,'Hungarian non-working days'!A192:A10190),"",IF(I196="Y",IFERROR(E196/G196,0),"-"))</f>
        <v>0</v>
      </c>
      <c r="I196" s="26" t="str">
        <f>IF(WORKDAY(A196,1,'Hungarian non-working days'!$A$2:$A$1001)=A196+1,"Y","N")</f>
        <v>Y</v>
      </c>
      <c r="K196" s="39">
        <v>190</v>
      </c>
      <c r="L196" s="40">
        <f>(1-'Control panel'!$D$2)*POWER('Control panel'!$D$2,K196-1)/(1-POWER('Control panel'!$D$2,365))</f>
        <v>0.0011717878833032423</v>
      </c>
      <c r="T196" s="1">
        <v>45044</v>
      </c>
      <c r="U196" s="53">
        <v>-0.0048519126177578951</v>
      </c>
      <c r="X196" s="1">
        <v>45047</v>
      </c>
      <c r="Y196" s="53">
        <v>-0.00088663304649507695</v>
      </c>
      <c r="Z196" s="54">
        <f t="shared" si="2"/>
        <v>-0.0039652795712628178</v>
      </c>
    </row>
    <row r="197" spans="1:26" ht="15">
      <c r="A197" s="1">
        <f>'Control panel'!A206</f>
        <v>45131</v>
      </c>
      <c r="B197" s="4">
        <f>'Control panel'!B206-'Control panel'!C206</f>
        <v>0</v>
      </c>
      <c r="C197" s="28">
        <f>IF(B197&lt;0,-'Control panel'!E206*(B197/1000)*IF('Control panel'!$D$8="Yes",1.27,1),-'Control panel'!D206*(B197/1000)*IF('Control panel'!$D$8="Yes",1.27,1))</f>
        <v>0</v>
      </c>
      <c r="D197" s="3">
        <f>'Control panel'!E206*('Control panel'!C206/1000)</f>
        <v>0</v>
      </c>
      <c r="E197" s="3">
        <f ca="1">IF(I197="Y",+SUM(INDIRECT("C"&amp;MATCH(A197,A:A,0)&amp;":C"&amp;MATCH(WORKDAY(A197+1,-2,'Hungarian non-working days'!$A$2:$A$1001),A:A,0))),"-")</f>
        <v>0</v>
      </c>
      <c r="F197" s="3">
        <f ca="1">IF(I197="Y",SUM(INDIRECT("D"&amp;MATCH(A197,A:A,0)&amp;":D"&amp;MATCH(WORKDAY(A197+1,-2,'Hungarian non-working days'!$A$2:$A$1001),A:A,0))),"-")</f>
        <v>0</v>
      </c>
      <c r="G197" s="3">
        <f ca="1">IF(I197="Y",MAX(IFERROR(AVERAGEIF(INDIRECT("F"&amp;MATCH(A197,A:A,0)&amp;":F"&amp;MATCH(WORKDAY(A197+1,-250,'Hungarian non-working days'!$A$2:$A$1001),A:A,0)),"&gt;0",INDIRECT("F"&amp;MATCH(A197,A:A,0)&amp;":F"&amp;MATCH(WORKDAY(A197+1,-250,'Hungarian non-working days'!$A$2:$A$1001),A:A,0))),0),IFERROR(AVERAGEIF(INDIRECT("F"&amp;MATCH(A197,A:A,0)&amp;":F"&amp;MATCH(WORKDAY(A197+1,-10,'Hungarian non-working days'!$A$2:$A$1001),A:A,0)),"&gt;0",INDIRECT("F"&amp;MATCH(A197,A:A,0)&amp;":F"&amp;MATCH(WORKDAY(A197+1,-10,'Hungarian non-working days'!$A$2:$A$1001),A:A,0))),0)),"-")</f>
        <v>0</v>
      </c>
      <c r="H197" s="27">
        <f>IF(A197&lt;WORKDAY('Control panel'!$D$10,2,'Hungarian non-working days'!A193:A10191),"",IF(I197="Y",IFERROR(E197/G197,0),"-"))</f>
        <v>0</v>
      </c>
      <c r="I197" s="26" t="str">
        <f>IF(WORKDAY(A197,1,'Hungarian non-working days'!$A$2:$A$1001)=A197+1,"Y","N")</f>
        <v>Y</v>
      </c>
      <c r="K197" s="39">
        <v>191</v>
      </c>
      <c r="L197" s="40">
        <f>(1-'Control panel'!$D$2)*POWER('Control panel'!$D$2,K197-1)/(1-POWER('Control panel'!$D$2,365))</f>
        <v>0.0011571405347619518</v>
      </c>
      <c r="T197" s="1">
        <v>45043</v>
      </c>
      <c r="U197" s="53">
        <v>-0.00088663304649507727</v>
      </c>
      <c r="X197" s="1">
        <v>45043</v>
      </c>
      <c r="Y197" s="53">
        <v>-0.0025408296372836543</v>
      </c>
      <c r="Z197" s="54">
        <f t="shared" si="2"/>
        <v>0.0016541965907885771</v>
      </c>
    </row>
    <row r="198" spans="1:26" ht="15">
      <c r="A198" s="1">
        <f>'Control panel'!A207</f>
        <v>45130</v>
      </c>
      <c r="B198" s="4">
        <f>'Control panel'!B207-'Control panel'!C207</f>
        <v>0</v>
      </c>
      <c r="C198" s="28">
        <f>IF(B198&lt;0,-'Control panel'!E207*(B198/1000)*IF('Control panel'!$D$8="Yes",1.27,1),-'Control panel'!D207*(B198/1000)*IF('Control panel'!$D$8="Yes",1.27,1))</f>
        <v>0</v>
      </c>
      <c r="D198" s="3">
        <f>'Control panel'!E207*('Control panel'!C207/1000)</f>
        <v>0</v>
      </c>
      <c r="E198" s="3">
        <f ca="1">IF(I198="Y",+SUM(INDIRECT("C"&amp;MATCH(A198,A:A,0)&amp;":C"&amp;MATCH(WORKDAY(A198+1,-2,'Hungarian non-working days'!$A$2:$A$1001),A:A,0))),"-")</f>
        <v>0</v>
      </c>
      <c r="F198" s="3">
        <f ca="1">IF(I198="Y",SUM(INDIRECT("D"&amp;MATCH(A198,A:A,0)&amp;":D"&amp;MATCH(WORKDAY(A198+1,-2,'Hungarian non-working days'!$A$2:$A$1001),A:A,0))),"-")</f>
        <v>0</v>
      </c>
      <c r="G198" s="3">
        <f ca="1">IF(I198="Y",MAX(IFERROR(AVERAGEIF(INDIRECT("F"&amp;MATCH(A198,A:A,0)&amp;":F"&amp;MATCH(WORKDAY(A198+1,-250,'Hungarian non-working days'!$A$2:$A$1001),A:A,0)),"&gt;0",INDIRECT("F"&amp;MATCH(A198,A:A,0)&amp;":F"&amp;MATCH(WORKDAY(A198+1,-250,'Hungarian non-working days'!$A$2:$A$1001),A:A,0))),0),IFERROR(AVERAGEIF(INDIRECT("F"&amp;MATCH(A198,A:A,0)&amp;":F"&amp;MATCH(WORKDAY(A198+1,-10,'Hungarian non-working days'!$A$2:$A$1001),A:A,0)),"&gt;0",INDIRECT("F"&amp;MATCH(A198,A:A,0)&amp;":F"&amp;MATCH(WORKDAY(A198+1,-10,'Hungarian non-working days'!$A$2:$A$1001),A:A,0))),0)),"-")</f>
        <v>0</v>
      </c>
      <c r="H198" s="27">
        <f>IF(A198&lt;WORKDAY('Control panel'!$D$10,2,'Hungarian non-working days'!A194:A10192),"",IF(I198="Y",IFERROR(E198/G198,0),"-"))</f>
        <v>0</v>
      </c>
      <c r="I198" s="26" t="str">
        <f>IF(WORKDAY(A198,1,'Hungarian non-working days'!$A$2:$A$1001)=A198+1,"Y","N")</f>
        <v>Y</v>
      </c>
      <c r="K198" s="39">
        <v>192</v>
      </c>
      <c r="L198" s="40">
        <f>(1-'Control panel'!$D$2)*POWER('Control panel'!$D$2,K198-1)/(1-POWER('Control panel'!$D$2,365))</f>
        <v>0.0011426762780774272</v>
      </c>
      <c r="T198" s="1">
        <v>45042</v>
      </c>
      <c r="U198" s="53">
        <v>-0.0025408296372836569</v>
      </c>
      <c r="X198" s="1">
        <v>45042</v>
      </c>
      <c r="Y198" s="53">
        <v>-0.00075217400304755265</v>
      </c>
      <c r="Z198" s="54">
        <f t="shared" si="2"/>
        <v>-0.0017886556342361043</v>
      </c>
    </row>
    <row r="199" spans="1:26" ht="15">
      <c r="A199" s="1">
        <f>'Control panel'!A208</f>
        <v>45129</v>
      </c>
      <c r="B199" s="4">
        <f>'Control panel'!B208-'Control panel'!C208</f>
        <v>0</v>
      </c>
      <c r="C199" s="28">
        <f>IF(B199&lt;0,-'Control panel'!E208*(B199/1000)*IF('Control panel'!$D$8="Yes",1.27,1),-'Control panel'!D208*(B199/1000)*IF('Control panel'!$D$8="Yes",1.27,1))</f>
        <v>0</v>
      </c>
      <c r="D199" s="3">
        <f>'Control panel'!E208*('Control panel'!C208/1000)</f>
        <v>0</v>
      </c>
      <c r="E199" s="3" t="str">
        <f ca="1">IF(I199="Y",+SUM(INDIRECT("C"&amp;MATCH(A199,A:A,0)&amp;":C"&amp;MATCH(WORKDAY(A199+1,-2,'Hungarian non-working days'!$A$2:$A$1001),A:A,0))),"-")</f>
        <v>-</v>
      </c>
      <c r="F199" s="3" t="str">
        <f ca="1">IF(I199="Y",SUM(INDIRECT("D"&amp;MATCH(A199,A:A,0)&amp;":D"&amp;MATCH(WORKDAY(A199+1,-2,'Hungarian non-working days'!$A$2:$A$1001),A:A,0))),"-")</f>
        <v>-</v>
      </c>
      <c r="G199" s="3" t="str">
        <f ca="1">IF(I199="Y",MAX(IFERROR(AVERAGEIF(INDIRECT("F"&amp;MATCH(A199,A:A,0)&amp;":F"&amp;MATCH(WORKDAY(A199+1,-250,'Hungarian non-working days'!$A$2:$A$1001),A:A,0)),"&gt;0",INDIRECT("F"&amp;MATCH(A199,A:A,0)&amp;":F"&amp;MATCH(WORKDAY(A199+1,-250,'Hungarian non-working days'!$A$2:$A$1001),A:A,0))),0),IFERROR(AVERAGEIF(INDIRECT("F"&amp;MATCH(A199,A:A,0)&amp;":F"&amp;MATCH(WORKDAY(A199+1,-10,'Hungarian non-working days'!$A$2:$A$1001),A:A,0)),"&gt;0",INDIRECT("F"&amp;MATCH(A199,A:A,0)&amp;":F"&amp;MATCH(WORKDAY(A199+1,-10,'Hungarian non-working days'!$A$2:$A$1001),A:A,0))),0)),"-")</f>
        <v>-</v>
      </c>
      <c r="H199" s="27" t="str">
        <f>IF(A199&lt;WORKDAY('Control panel'!$D$10,2,'Hungarian non-working days'!A195:A10193),"",IF(I199="Y",IFERROR(E199/G199,0),"-"))</f>
        <v>-</v>
      </c>
      <c r="I199" s="26" t="str">
        <f>IF(WORKDAY(A199,1,'Hungarian non-working days'!$A$2:$A$1001)=A199+1,"Y","N")</f>
        <v>N</v>
      </c>
      <c r="K199" s="39">
        <v>193</v>
      </c>
      <c r="L199" s="40">
        <f>(1-'Control panel'!$D$2)*POWER('Control panel'!$D$2,K199-1)/(1-POWER('Control panel'!$D$2,365))</f>
        <v>0.0011283928246014594</v>
      </c>
      <c r="T199" s="1">
        <v>45041</v>
      </c>
      <c r="U199" s="53">
        <v>-0.00075217400304755341</v>
      </c>
      <c r="X199" s="1">
        <v>45041</v>
      </c>
      <c r="Y199" s="53">
        <v>0.00048106569653044197</v>
      </c>
      <c r="Z199" s="54">
        <f t="shared" si="3" ref="Z199:Z255">+U199-Y199</f>
        <v>-0.0012332396995779955</v>
      </c>
    </row>
    <row r="200" spans="1:26" ht="15">
      <c r="A200" s="1">
        <f>'Control panel'!A209</f>
        <v>45128</v>
      </c>
      <c r="B200" s="4">
        <f>'Control panel'!B209-'Control panel'!C209</f>
        <v>0</v>
      </c>
      <c r="C200" s="28">
        <f>IF(B200&lt;0,-'Control panel'!E209*(B200/1000)*IF('Control panel'!$D$8="Yes",1.27,1),-'Control panel'!D209*(B200/1000)*IF('Control panel'!$D$8="Yes",1.27,1))</f>
        <v>0</v>
      </c>
      <c r="D200" s="3">
        <f>'Control panel'!E209*('Control panel'!C209/1000)</f>
        <v>0</v>
      </c>
      <c r="E200" s="3" t="str">
        <f ca="1">IF(I200="Y",+SUM(INDIRECT("C"&amp;MATCH(A200,A:A,0)&amp;":C"&amp;MATCH(WORKDAY(A200+1,-2,'Hungarian non-working days'!$A$2:$A$1001),A:A,0))),"-")</f>
        <v>-</v>
      </c>
      <c r="F200" s="3" t="str">
        <f ca="1">IF(I200="Y",SUM(INDIRECT("D"&amp;MATCH(A200,A:A,0)&amp;":D"&amp;MATCH(WORKDAY(A200+1,-2,'Hungarian non-working days'!$A$2:$A$1001),A:A,0))),"-")</f>
        <v>-</v>
      </c>
      <c r="G200" s="3" t="str">
        <f ca="1">IF(I200="Y",MAX(IFERROR(AVERAGEIF(INDIRECT("F"&amp;MATCH(A200,A:A,0)&amp;":F"&amp;MATCH(WORKDAY(A200+1,-250,'Hungarian non-working days'!$A$2:$A$1001),A:A,0)),"&gt;0",INDIRECT("F"&amp;MATCH(A200,A:A,0)&amp;":F"&amp;MATCH(WORKDAY(A200+1,-250,'Hungarian non-working days'!$A$2:$A$1001),A:A,0))),0),IFERROR(AVERAGEIF(INDIRECT("F"&amp;MATCH(A200,A:A,0)&amp;":F"&amp;MATCH(WORKDAY(A200+1,-10,'Hungarian non-working days'!$A$2:$A$1001),A:A,0)),"&gt;0",INDIRECT("F"&amp;MATCH(A200,A:A,0)&amp;":F"&amp;MATCH(WORKDAY(A200+1,-10,'Hungarian non-working days'!$A$2:$A$1001),A:A,0))),0)),"-")</f>
        <v>-</v>
      </c>
      <c r="H200" s="27" t="str">
        <f>IF(A200&lt;WORKDAY('Control panel'!$D$10,2,'Hungarian non-working days'!A196:A10194),"",IF(I200="Y",IFERROR(E200/G200,0),"-"))</f>
        <v>-</v>
      </c>
      <c r="I200" s="26" t="str">
        <f>IF(WORKDAY(A200,1,'Hungarian non-working days'!$A$2:$A$1001)=A200+1,"Y","N")</f>
        <v>N</v>
      </c>
      <c r="K200" s="39">
        <v>194</v>
      </c>
      <c r="L200" s="40">
        <f>(1-'Control panel'!$D$2)*POWER('Control panel'!$D$2,K200-1)/(1-POWER('Control panel'!$D$2,365))</f>
        <v>0.0011142879142939414</v>
      </c>
      <c r="T200" s="1">
        <v>45040</v>
      </c>
      <c r="U200" s="53">
        <v>0.00048106569653044246</v>
      </c>
      <c r="X200" s="1">
        <v>45040</v>
      </c>
      <c r="Y200" s="53">
        <v>-0.022846137871358592</v>
      </c>
      <c r="Z200" s="54">
        <f t="shared" si="3"/>
        <v>0.023327203567889036</v>
      </c>
    </row>
    <row r="201" spans="1:26" ht="15">
      <c r="A201" s="1">
        <f>'Control panel'!A210</f>
        <v>45127</v>
      </c>
      <c r="B201" s="4">
        <f>'Control panel'!B210-'Control panel'!C210</f>
        <v>0</v>
      </c>
      <c r="C201" s="28">
        <f>IF(B201&lt;0,-'Control panel'!E210*(B201/1000)*IF('Control panel'!$D$8="Yes",1.27,1),-'Control panel'!D210*(B201/1000)*IF('Control panel'!$D$8="Yes",1.27,1))</f>
        <v>0</v>
      </c>
      <c r="D201" s="3">
        <f>'Control panel'!E210*('Control panel'!C210/1000)</f>
        <v>0</v>
      </c>
      <c r="E201" s="3">
        <f ca="1">IF(I201="Y",+SUM(INDIRECT("C"&amp;MATCH(A201,A:A,0)&amp;":C"&amp;MATCH(WORKDAY(A201+1,-2,'Hungarian non-working days'!$A$2:$A$1001),A:A,0))),"-")</f>
        <v>0</v>
      </c>
      <c r="F201" s="3">
        <f ca="1">IF(I201="Y",SUM(INDIRECT("D"&amp;MATCH(A201,A:A,0)&amp;":D"&amp;MATCH(WORKDAY(A201+1,-2,'Hungarian non-working days'!$A$2:$A$1001),A:A,0))),"-")</f>
        <v>0</v>
      </c>
      <c r="G201" s="3">
        <f ca="1">IF(I201="Y",MAX(IFERROR(AVERAGEIF(INDIRECT("F"&amp;MATCH(A201,A:A,0)&amp;":F"&amp;MATCH(WORKDAY(A201+1,-250,'Hungarian non-working days'!$A$2:$A$1001),A:A,0)),"&gt;0",INDIRECT("F"&amp;MATCH(A201,A:A,0)&amp;":F"&amp;MATCH(WORKDAY(A201+1,-250,'Hungarian non-working days'!$A$2:$A$1001),A:A,0))),0),IFERROR(AVERAGEIF(INDIRECT("F"&amp;MATCH(A201,A:A,0)&amp;":F"&amp;MATCH(WORKDAY(A201+1,-10,'Hungarian non-working days'!$A$2:$A$1001),A:A,0)),"&gt;0",INDIRECT("F"&amp;MATCH(A201,A:A,0)&amp;":F"&amp;MATCH(WORKDAY(A201+1,-10,'Hungarian non-working days'!$A$2:$A$1001),A:A,0))),0)),"-")</f>
        <v>0</v>
      </c>
      <c r="H201" s="27">
        <f>IF(A201&lt;WORKDAY('Control panel'!$D$10,2,'Hungarian non-working days'!A197:A10195),"",IF(I201="Y",IFERROR(E201/G201,0),"-"))</f>
        <v>0</v>
      </c>
      <c r="I201" s="26" t="str">
        <f>IF(WORKDAY(A201,1,'Hungarian non-working days'!$A$2:$A$1001)=A201+1,"Y","N")</f>
        <v>Y</v>
      </c>
      <c r="K201" s="39">
        <v>195</v>
      </c>
      <c r="L201" s="40">
        <f>(1-'Control panel'!$D$2)*POWER('Control panel'!$D$2,K201-1)/(1-POWER('Control panel'!$D$2,365))</f>
        <v>0.0011003593153652671</v>
      </c>
      <c r="T201" s="1">
        <v>45037</v>
      </c>
      <c r="U201" s="53">
        <v>-0.022846137871358613</v>
      </c>
      <c r="X201" s="1">
        <v>45039</v>
      </c>
      <c r="Y201" s="53">
        <v>-0.022956977498395571</v>
      </c>
      <c r="Z201" s="54">
        <f t="shared" si="3"/>
        <v>0.00011083962703695854</v>
      </c>
    </row>
    <row r="202" spans="1:26" ht="15">
      <c r="A202" s="1">
        <f>'Control panel'!A211</f>
        <v>45126</v>
      </c>
      <c r="B202" s="4">
        <f>'Control panel'!B211-'Control panel'!C211</f>
        <v>0</v>
      </c>
      <c r="C202" s="28">
        <f>IF(B202&lt;0,-'Control panel'!E211*(B202/1000)*IF('Control panel'!$D$8="Yes",1.27,1),-'Control panel'!D211*(B202/1000)*IF('Control panel'!$D$8="Yes",1.27,1))</f>
        <v>0</v>
      </c>
      <c r="D202" s="3">
        <f>'Control panel'!E211*('Control panel'!C211/1000)</f>
        <v>0</v>
      </c>
      <c r="E202" s="3">
        <f ca="1">IF(I202="Y",+SUM(INDIRECT("C"&amp;MATCH(A202,A:A,0)&amp;":C"&amp;MATCH(WORKDAY(A202+1,-2,'Hungarian non-working days'!$A$2:$A$1001),A:A,0))),"-")</f>
        <v>0</v>
      </c>
      <c r="F202" s="3">
        <f ca="1">IF(I202="Y",SUM(INDIRECT("D"&amp;MATCH(A202,A:A,0)&amp;":D"&amp;MATCH(WORKDAY(A202+1,-2,'Hungarian non-working days'!$A$2:$A$1001),A:A,0))),"-")</f>
        <v>0</v>
      </c>
      <c r="G202" s="3">
        <f ca="1">IF(I202="Y",MAX(IFERROR(AVERAGEIF(INDIRECT("F"&amp;MATCH(A202,A:A,0)&amp;":F"&amp;MATCH(WORKDAY(A202+1,-250,'Hungarian non-working days'!$A$2:$A$1001),A:A,0)),"&gt;0",INDIRECT("F"&amp;MATCH(A202,A:A,0)&amp;":F"&amp;MATCH(WORKDAY(A202+1,-250,'Hungarian non-working days'!$A$2:$A$1001),A:A,0))),0),IFERROR(AVERAGEIF(INDIRECT("F"&amp;MATCH(A202,A:A,0)&amp;":F"&amp;MATCH(WORKDAY(A202+1,-10,'Hungarian non-working days'!$A$2:$A$1001),A:A,0)),"&gt;0",INDIRECT("F"&amp;MATCH(A202,A:A,0)&amp;":F"&amp;MATCH(WORKDAY(A202+1,-10,'Hungarian non-working days'!$A$2:$A$1001),A:A,0))),0)),"-")</f>
        <v>0</v>
      </c>
      <c r="H202" s="27">
        <f>IF(A202&lt;WORKDAY('Control panel'!$D$10,2,'Hungarian non-working days'!A198:A10196),"",IF(I202="Y",IFERROR(E202/G202,0),"-"))</f>
        <v>0</v>
      </c>
      <c r="I202" s="26" t="str">
        <f>IF(WORKDAY(A202,1,'Hungarian non-working days'!$A$2:$A$1001)=A202+1,"Y","N")</f>
        <v>Y</v>
      </c>
      <c r="K202" s="39">
        <v>196</v>
      </c>
      <c r="L202" s="40">
        <f>(1-'Control panel'!$D$2)*POWER('Control panel'!$D$2,K202-1)/(1-POWER('Control panel'!$D$2,365))</f>
        <v>0.0010866048239232013</v>
      </c>
      <c r="T202" s="1">
        <v>45036</v>
      </c>
      <c r="U202" s="53">
        <v>-0.022956977498395599</v>
      </c>
      <c r="X202" s="1">
        <v>45036</v>
      </c>
      <c r="Y202" s="53">
        <v>-0.0029697307649800423</v>
      </c>
      <c r="Z202" s="54">
        <f t="shared" si="3"/>
        <v>-0.019987246733415558</v>
      </c>
    </row>
    <row r="203" spans="1:26" ht="15">
      <c r="A203" s="1">
        <f>'Control panel'!A212</f>
        <v>45125</v>
      </c>
      <c r="B203" s="4">
        <f>'Control panel'!B212-'Control panel'!C212</f>
        <v>0</v>
      </c>
      <c r="C203" s="28">
        <f>IF(B203&lt;0,-'Control panel'!E212*(B203/1000)*IF('Control panel'!$D$8="Yes",1.27,1),-'Control panel'!D212*(B203/1000)*IF('Control panel'!$D$8="Yes",1.27,1))</f>
        <v>0</v>
      </c>
      <c r="D203" s="3">
        <f>'Control panel'!E212*('Control panel'!C212/1000)</f>
        <v>0</v>
      </c>
      <c r="E203" s="3">
        <f ca="1">IF(I203="Y",+SUM(INDIRECT("C"&amp;MATCH(A203,A:A,0)&amp;":C"&amp;MATCH(WORKDAY(A203+1,-2,'Hungarian non-working days'!$A$2:$A$1001),A:A,0))),"-")</f>
        <v>0</v>
      </c>
      <c r="F203" s="3">
        <f ca="1">IF(I203="Y",SUM(INDIRECT("D"&amp;MATCH(A203,A:A,0)&amp;":D"&amp;MATCH(WORKDAY(A203+1,-2,'Hungarian non-working days'!$A$2:$A$1001),A:A,0))),"-")</f>
        <v>0</v>
      </c>
      <c r="G203" s="3">
        <f ca="1">IF(I203="Y",MAX(IFERROR(AVERAGEIF(INDIRECT("F"&amp;MATCH(A203,A:A,0)&amp;":F"&amp;MATCH(WORKDAY(A203+1,-250,'Hungarian non-working days'!$A$2:$A$1001),A:A,0)),"&gt;0",INDIRECT("F"&amp;MATCH(A203,A:A,0)&amp;":F"&amp;MATCH(WORKDAY(A203+1,-250,'Hungarian non-working days'!$A$2:$A$1001),A:A,0))),0),IFERROR(AVERAGEIF(INDIRECT("F"&amp;MATCH(A203,A:A,0)&amp;":F"&amp;MATCH(WORKDAY(A203+1,-10,'Hungarian non-working days'!$A$2:$A$1001),A:A,0)),"&gt;0",INDIRECT("F"&amp;MATCH(A203,A:A,0)&amp;":F"&amp;MATCH(WORKDAY(A203+1,-10,'Hungarian non-working days'!$A$2:$A$1001),A:A,0))),0)),"-")</f>
        <v>0</v>
      </c>
      <c r="H203" s="27">
        <f>IF(A203&lt;WORKDAY('Control panel'!$D$10,2,'Hungarian non-working days'!A199:A10197),"",IF(I203="Y",IFERROR(E203/G203,0),"-"))</f>
        <v>0</v>
      </c>
      <c r="I203" s="26" t="str">
        <f>IF(WORKDAY(A203,1,'Hungarian non-working days'!$A$2:$A$1001)=A203+1,"Y","N")</f>
        <v>Y</v>
      </c>
      <c r="K203" s="39">
        <v>197</v>
      </c>
      <c r="L203" s="40">
        <f>(1-'Control panel'!$D$2)*POWER('Control panel'!$D$2,K203-1)/(1-POWER('Control panel'!$D$2,365))</f>
        <v>0.0010730222636241614</v>
      </c>
      <c r="T203" s="1">
        <v>45035</v>
      </c>
      <c r="U203" s="53">
        <v>-0.0029697307649800453</v>
      </c>
      <c r="X203" s="1">
        <v>45035</v>
      </c>
      <c r="Y203" s="53">
        <v>-0.0014294299247600839</v>
      </c>
      <c r="Z203" s="54">
        <f t="shared" si="3"/>
        <v>-0.0015403008402199614</v>
      </c>
    </row>
    <row r="204" spans="1:26" ht="15">
      <c r="A204" s="1">
        <f>'Control panel'!A213</f>
        <v>45124</v>
      </c>
      <c r="B204" s="4">
        <f>'Control panel'!B213-'Control panel'!C213</f>
        <v>0</v>
      </c>
      <c r="C204" s="28">
        <f>IF(B204&lt;0,-'Control panel'!E213*(B204/1000)*IF('Control panel'!$D$8="Yes",1.27,1),-'Control panel'!D213*(B204/1000)*IF('Control panel'!$D$8="Yes",1.27,1))</f>
        <v>0</v>
      </c>
      <c r="D204" s="3">
        <f>'Control panel'!E213*('Control panel'!C213/1000)</f>
        <v>0</v>
      </c>
      <c r="E204" s="3">
        <f ca="1">IF(I204="Y",+SUM(INDIRECT("C"&amp;MATCH(A204,A:A,0)&amp;":C"&amp;MATCH(WORKDAY(A204+1,-2,'Hungarian non-working days'!$A$2:$A$1001),A:A,0))),"-")</f>
        <v>0</v>
      </c>
      <c r="F204" s="3">
        <f ca="1">IF(I204="Y",SUM(INDIRECT("D"&amp;MATCH(A204,A:A,0)&amp;":D"&amp;MATCH(WORKDAY(A204+1,-2,'Hungarian non-working days'!$A$2:$A$1001),A:A,0))),"-")</f>
        <v>0</v>
      </c>
      <c r="G204" s="3">
        <f ca="1">IF(I204="Y",MAX(IFERROR(AVERAGEIF(INDIRECT("F"&amp;MATCH(A204,A:A,0)&amp;":F"&amp;MATCH(WORKDAY(A204+1,-250,'Hungarian non-working days'!$A$2:$A$1001),A:A,0)),"&gt;0",INDIRECT("F"&amp;MATCH(A204,A:A,0)&amp;":F"&amp;MATCH(WORKDAY(A204+1,-250,'Hungarian non-working days'!$A$2:$A$1001),A:A,0))),0),IFERROR(AVERAGEIF(INDIRECT("F"&amp;MATCH(A204,A:A,0)&amp;":F"&amp;MATCH(WORKDAY(A204+1,-10,'Hungarian non-working days'!$A$2:$A$1001),A:A,0)),"&gt;0",INDIRECT("F"&amp;MATCH(A204,A:A,0)&amp;":F"&amp;MATCH(WORKDAY(A204+1,-10,'Hungarian non-working days'!$A$2:$A$1001),A:A,0))),0)),"-")</f>
        <v>0</v>
      </c>
      <c r="H204" s="27">
        <f>IF(A204&lt;WORKDAY('Control panel'!$D$10,2,'Hungarian non-working days'!A200:A10198),"",IF(I204="Y",IFERROR(E204/G204,0),"-"))</f>
        <v>0</v>
      </c>
      <c r="I204" s="26" t="str">
        <f>IF(WORKDAY(A204,1,'Hungarian non-working days'!$A$2:$A$1001)=A204+1,"Y","N")</f>
        <v>Y</v>
      </c>
      <c r="K204" s="39">
        <v>198</v>
      </c>
      <c r="L204" s="40">
        <f>(1-'Control panel'!$D$2)*POWER('Control panel'!$D$2,K204-1)/(1-POWER('Control panel'!$D$2,365))</f>
        <v>0.0010596094853288593</v>
      </c>
      <c r="T204" s="1">
        <v>45034</v>
      </c>
      <c r="U204" s="53">
        <v>-0.0014294299247600854</v>
      </c>
      <c r="X204" s="1">
        <v>45034</v>
      </c>
      <c r="Y204" s="53">
        <v>-0.0047353129245947976</v>
      </c>
      <c r="Z204" s="54">
        <f t="shared" si="3"/>
        <v>0.003305882999834712</v>
      </c>
    </row>
    <row r="205" spans="1:26" ht="15">
      <c r="A205" s="1">
        <f>'Control panel'!A214</f>
        <v>45123</v>
      </c>
      <c r="B205" s="4">
        <f>'Control panel'!B214-'Control panel'!C214</f>
        <v>0</v>
      </c>
      <c r="C205" s="28">
        <f>IF(B205&lt;0,-'Control panel'!E214*(B205/1000)*IF('Control panel'!$D$8="Yes",1.27,1),-'Control panel'!D214*(B205/1000)*IF('Control panel'!$D$8="Yes",1.27,1))</f>
        <v>0</v>
      </c>
      <c r="D205" s="3">
        <f>'Control panel'!E214*('Control panel'!C214/1000)</f>
        <v>0</v>
      </c>
      <c r="E205" s="3">
        <f ca="1">IF(I205="Y",+SUM(INDIRECT("C"&amp;MATCH(A205,A:A,0)&amp;":C"&amp;MATCH(WORKDAY(A205+1,-2,'Hungarian non-working days'!$A$2:$A$1001),A:A,0))),"-")</f>
        <v>0</v>
      </c>
      <c r="F205" s="3">
        <f ca="1">IF(I205="Y",SUM(INDIRECT("D"&amp;MATCH(A205,A:A,0)&amp;":D"&amp;MATCH(WORKDAY(A205+1,-2,'Hungarian non-working days'!$A$2:$A$1001),A:A,0))),"-")</f>
        <v>0</v>
      </c>
      <c r="G205" s="3">
        <f ca="1">IF(I205="Y",MAX(IFERROR(AVERAGEIF(INDIRECT("F"&amp;MATCH(A205,A:A,0)&amp;":F"&amp;MATCH(WORKDAY(A205+1,-250,'Hungarian non-working days'!$A$2:$A$1001),A:A,0)),"&gt;0",INDIRECT("F"&amp;MATCH(A205,A:A,0)&amp;":F"&amp;MATCH(WORKDAY(A205+1,-250,'Hungarian non-working days'!$A$2:$A$1001),A:A,0))),0),IFERROR(AVERAGEIF(INDIRECT("F"&amp;MATCH(A205,A:A,0)&amp;":F"&amp;MATCH(WORKDAY(A205+1,-10,'Hungarian non-working days'!$A$2:$A$1001),A:A,0)),"&gt;0",INDIRECT("F"&amp;MATCH(A205,A:A,0)&amp;":F"&amp;MATCH(WORKDAY(A205+1,-10,'Hungarian non-working days'!$A$2:$A$1001),A:A,0))),0)),"-")</f>
        <v>0</v>
      </c>
      <c r="H205" s="27">
        <f>IF(A205&lt;WORKDAY('Control panel'!$D$10,2,'Hungarian non-working days'!A201:A10199),"",IF(I205="Y",IFERROR(E205/G205,0),"-"))</f>
        <v>0</v>
      </c>
      <c r="I205" s="26" t="str">
        <f>IF(WORKDAY(A205,1,'Hungarian non-working days'!$A$2:$A$1001)=A205+1,"Y","N")</f>
        <v>Y</v>
      </c>
      <c r="K205" s="39">
        <v>199</v>
      </c>
      <c r="L205" s="40">
        <f>(1-'Control panel'!$D$2)*POWER('Control panel'!$D$2,K205-1)/(1-POWER('Control panel'!$D$2,365))</f>
        <v>0.0010463643667622485</v>
      </c>
      <c r="T205" s="1">
        <v>45033</v>
      </c>
      <c r="U205" s="53">
        <v>-0.0047353129245948054</v>
      </c>
      <c r="X205" s="1">
        <v>45033</v>
      </c>
      <c r="Y205" s="53">
        <v>0.0016965607149192733</v>
      </c>
      <c r="Z205" s="54">
        <f t="shared" si="3"/>
        <v>-0.0064318736395140783</v>
      </c>
    </row>
    <row r="206" spans="1:26" ht="15">
      <c r="A206" s="1">
        <f>'Control panel'!A215</f>
        <v>45122</v>
      </c>
      <c r="B206" s="4">
        <f>'Control panel'!B215-'Control panel'!C215</f>
        <v>0</v>
      </c>
      <c r="C206" s="28">
        <f>IF(B206&lt;0,-'Control panel'!E215*(B206/1000)*IF('Control panel'!$D$8="Yes",1.27,1),-'Control panel'!D215*(B206/1000)*IF('Control panel'!$D$8="Yes",1.27,1))</f>
        <v>0</v>
      </c>
      <c r="D206" s="3">
        <f>'Control panel'!E215*('Control panel'!C215/1000)</f>
        <v>0</v>
      </c>
      <c r="E206" s="3" t="str">
        <f ca="1">IF(I206="Y",+SUM(INDIRECT("C"&amp;MATCH(A206,A:A,0)&amp;":C"&amp;MATCH(WORKDAY(A206+1,-2,'Hungarian non-working days'!$A$2:$A$1001),A:A,0))),"-")</f>
        <v>-</v>
      </c>
      <c r="F206" s="3" t="str">
        <f ca="1">IF(I206="Y",SUM(INDIRECT("D"&amp;MATCH(A206,A:A,0)&amp;":D"&amp;MATCH(WORKDAY(A206+1,-2,'Hungarian non-working days'!$A$2:$A$1001),A:A,0))),"-")</f>
        <v>-</v>
      </c>
      <c r="G206" s="3" t="str">
        <f ca="1">IF(I206="Y",MAX(IFERROR(AVERAGEIF(INDIRECT("F"&amp;MATCH(A206,A:A,0)&amp;":F"&amp;MATCH(WORKDAY(A206+1,-250,'Hungarian non-working days'!$A$2:$A$1001),A:A,0)),"&gt;0",INDIRECT("F"&amp;MATCH(A206,A:A,0)&amp;":F"&amp;MATCH(WORKDAY(A206+1,-250,'Hungarian non-working days'!$A$2:$A$1001),A:A,0))),0),IFERROR(AVERAGEIF(INDIRECT("F"&amp;MATCH(A206,A:A,0)&amp;":F"&amp;MATCH(WORKDAY(A206+1,-10,'Hungarian non-working days'!$A$2:$A$1001),A:A,0)),"&gt;0",INDIRECT("F"&amp;MATCH(A206,A:A,0)&amp;":F"&amp;MATCH(WORKDAY(A206+1,-10,'Hungarian non-working days'!$A$2:$A$1001),A:A,0))),0)),"-")</f>
        <v>-</v>
      </c>
      <c r="H206" s="27" t="str">
        <f>IF(A206&lt;WORKDAY('Control panel'!$D$10,2,'Hungarian non-working days'!A202:A10200),"",IF(I206="Y",IFERROR(E206/G206,0),"-"))</f>
        <v>-</v>
      </c>
      <c r="I206" s="26" t="str">
        <f>IF(WORKDAY(A206,1,'Hungarian non-working days'!$A$2:$A$1001)=A206+1,"Y","N")</f>
        <v>N</v>
      </c>
      <c r="K206" s="39">
        <v>200</v>
      </c>
      <c r="L206" s="40">
        <f>(1-'Control panel'!$D$2)*POWER('Control panel'!$D$2,K206-1)/(1-POWER('Control panel'!$D$2,365))</f>
        <v>0.0010332848121777205</v>
      </c>
      <c r="T206" s="1">
        <v>45030</v>
      </c>
      <c r="U206" s="53">
        <v>0.0016965607149192754</v>
      </c>
      <c r="X206" s="1">
        <v>45032</v>
      </c>
      <c r="Y206" s="53">
        <v>0.0038213514285499973</v>
      </c>
      <c r="Z206" s="54">
        <f t="shared" si="3"/>
        <v>-0.0021247907136307219</v>
      </c>
    </row>
    <row r="207" spans="1:26" ht="15">
      <c r="A207" s="1">
        <f>'Control panel'!A216</f>
        <v>45121</v>
      </c>
      <c r="B207" s="4">
        <f>'Control panel'!B216-'Control panel'!C216</f>
        <v>0</v>
      </c>
      <c r="C207" s="28">
        <f>IF(B207&lt;0,-'Control panel'!E216*(B207/1000)*IF('Control panel'!$D$8="Yes",1.27,1),-'Control panel'!D216*(B207/1000)*IF('Control panel'!$D$8="Yes",1.27,1))</f>
        <v>0</v>
      </c>
      <c r="D207" s="3">
        <f>'Control panel'!E216*('Control panel'!C216/1000)</f>
        <v>0</v>
      </c>
      <c r="E207" s="3" t="str">
        <f ca="1">IF(I207="Y",+SUM(INDIRECT("C"&amp;MATCH(A207,A:A,0)&amp;":C"&amp;MATCH(WORKDAY(A207+1,-2,'Hungarian non-working days'!$A$2:$A$1001),A:A,0))),"-")</f>
        <v>-</v>
      </c>
      <c r="F207" s="3" t="str">
        <f ca="1">IF(I207="Y",SUM(INDIRECT("D"&amp;MATCH(A207,A:A,0)&amp;":D"&amp;MATCH(WORKDAY(A207+1,-2,'Hungarian non-working days'!$A$2:$A$1001),A:A,0))),"-")</f>
        <v>-</v>
      </c>
      <c r="G207" s="3" t="str">
        <f ca="1">IF(I207="Y",MAX(IFERROR(AVERAGEIF(INDIRECT("F"&amp;MATCH(A207,A:A,0)&amp;":F"&amp;MATCH(WORKDAY(A207+1,-250,'Hungarian non-working days'!$A$2:$A$1001),A:A,0)),"&gt;0",INDIRECT("F"&amp;MATCH(A207,A:A,0)&amp;":F"&amp;MATCH(WORKDAY(A207+1,-250,'Hungarian non-working days'!$A$2:$A$1001),A:A,0))),0),IFERROR(AVERAGEIF(INDIRECT("F"&amp;MATCH(A207,A:A,0)&amp;":F"&amp;MATCH(WORKDAY(A207+1,-10,'Hungarian non-working days'!$A$2:$A$1001),A:A,0)),"&gt;0",INDIRECT("F"&amp;MATCH(A207,A:A,0)&amp;":F"&amp;MATCH(WORKDAY(A207+1,-10,'Hungarian non-working days'!$A$2:$A$1001),A:A,0))),0)),"-")</f>
        <v>-</v>
      </c>
      <c r="H207" s="27" t="str">
        <f>IF(A207&lt;WORKDAY('Control panel'!$D$10,2,'Hungarian non-working days'!A203:A10201),"",IF(I207="Y",IFERROR(E207/G207,0),"-"))</f>
        <v>-</v>
      </c>
      <c r="I207" s="26" t="str">
        <f>IF(WORKDAY(A207,1,'Hungarian non-working days'!$A$2:$A$1001)=A207+1,"Y","N")</f>
        <v>N</v>
      </c>
      <c r="K207" s="39">
        <v>201</v>
      </c>
      <c r="L207" s="40">
        <f>(1-'Control panel'!$D$2)*POWER('Control panel'!$D$2,K207-1)/(1-POWER('Control panel'!$D$2,365))</f>
        <v>0.0010203687520254987</v>
      </c>
      <c r="T207" s="1">
        <v>45029</v>
      </c>
      <c r="U207" s="53">
        <v>0.0038213514285500043</v>
      </c>
      <c r="X207" s="1">
        <v>45029</v>
      </c>
      <c r="Y207" s="53">
        <v>-0.0063053344037530771</v>
      </c>
      <c r="Z207" s="54">
        <f t="shared" si="3"/>
        <v>0.01012668583230308</v>
      </c>
    </row>
    <row r="208" spans="1:26" ht="15">
      <c r="A208" s="1">
        <f>'Control panel'!A217</f>
        <v>45120</v>
      </c>
      <c r="B208" s="4">
        <f>'Control panel'!B217-'Control panel'!C217</f>
        <v>0</v>
      </c>
      <c r="C208" s="28">
        <f>IF(B208&lt;0,-'Control panel'!E217*(B208/1000)*IF('Control panel'!$D$8="Yes",1.27,1),-'Control panel'!D217*(B208/1000)*IF('Control panel'!$D$8="Yes",1.27,1))</f>
        <v>0</v>
      </c>
      <c r="D208" s="3">
        <f>'Control panel'!E217*('Control panel'!C217/1000)</f>
        <v>0</v>
      </c>
      <c r="E208" s="3">
        <f ca="1">IF(I208="Y",+SUM(INDIRECT("C"&amp;MATCH(A208,A:A,0)&amp;":C"&amp;MATCH(WORKDAY(A208+1,-2,'Hungarian non-working days'!$A$2:$A$1001),A:A,0))),"-")</f>
        <v>0</v>
      </c>
      <c r="F208" s="3">
        <f ca="1">IF(I208="Y",SUM(INDIRECT("D"&amp;MATCH(A208,A:A,0)&amp;":D"&amp;MATCH(WORKDAY(A208+1,-2,'Hungarian non-working days'!$A$2:$A$1001),A:A,0))),"-")</f>
        <v>0</v>
      </c>
      <c r="G208" s="3">
        <f ca="1">IF(I208="Y",MAX(IFERROR(AVERAGEIF(INDIRECT("F"&amp;MATCH(A208,A:A,0)&amp;":F"&amp;MATCH(WORKDAY(A208+1,-250,'Hungarian non-working days'!$A$2:$A$1001),A:A,0)),"&gt;0",INDIRECT("F"&amp;MATCH(A208,A:A,0)&amp;":F"&amp;MATCH(WORKDAY(A208+1,-250,'Hungarian non-working days'!$A$2:$A$1001),A:A,0))),0),IFERROR(AVERAGEIF(INDIRECT("F"&amp;MATCH(A208,A:A,0)&amp;":F"&amp;MATCH(WORKDAY(A208+1,-10,'Hungarian non-working days'!$A$2:$A$1001),A:A,0)),"&gt;0",INDIRECT("F"&amp;MATCH(A208,A:A,0)&amp;":F"&amp;MATCH(WORKDAY(A208+1,-10,'Hungarian non-working days'!$A$2:$A$1001),A:A,0))),0)),"-")</f>
        <v>0</v>
      </c>
      <c r="H208" s="27">
        <f>IF(A208&lt;WORKDAY('Control panel'!$D$10,2,'Hungarian non-working days'!A204:A10202),"",IF(I208="Y",IFERROR(E208/G208,0),"-"))</f>
        <v>0</v>
      </c>
      <c r="I208" s="26" t="str">
        <f>IF(WORKDAY(A208,1,'Hungarian non-working days'!$A$2:$A$1001)=A208+1,"Y","N")</f>
        <v>Y</v>
      </c>
      <c r="K208" s="39">
        <v>202</v>
      </c>
      <c r="L208" s="40">
        <f>(1-'Control panel'!$D$2)*POWER('Control panel'!$D$2,K208-1)/(1-POWER('Control panel'!$D$2,365))</f>
        <v>0.0010076141426251801</v>
      </c>
      <c r="T208" s="1">
        <v>45028</v>
      </c>
      <c r="U208" s="53">
        <v>-0.0063053344037530858</v>
      </c>
      <c r="X208" s="1">
        <v>45028</v>
      </c>
      <c r="Y208" s="53">
        <v>-0.0082077608825488688</v>
      </c>
      <c r="Z208" s="54">
        <f t="shared" si="3"/>
        <v>0.001902426478795783</v>
      </c>
    </row>
    <row r="209" spans="1:26" ht="15">
      <c r="A209" s="1">
        <f>'Control panel'!A218</f>
        <v>45119</v>
      </c>
      <c r="B209" s="4">
        <f>'Control panel'!B218-'Control panel'!C218</f>
        <v>0</v>
      </c>
      <c r="C209" s="28">
        <f>IF(B209&lt;0,-'Control panel'!E218*(B209/1000)*IF('Control panel'!$D$8="Yes",1.27,1),-'Control panel'!D218*(B209/1000)*IF('Control panel'!$D$8="Yes",1.27,1))</f>
        <v>0</v>
      </c>
      <c r="D209" s="3">
        <f>'Control panel'!E218*('Control panel'!C218/1000)</f>
        <v>0</v>
      </c>
      <c r="E209" s="3">
        <f ca="1">IF(I209="Y",+SUM(INDIRECT("C"&amp;MATCH(A209,A:A,0)&amp;":C"&amp;MATCH(WORKDAY(A209+1,-2,'Hungarian non-working days'!$A$2:$A$1001),A:A,0))),"-")</f>
        <v>0</v>
      </c>
      <c r="F209" s="3">
        <f ca="1">IF(I209="Y",SUM(INDIRECT("D"&amp;MATCH(A209,A:A,0)&amp;":D"&amp;MATCH(WORKDAY(A209+1,-2,'Hungarian non-working days'!$A$2:$A$1001),A:A,0))),"-")</f>
        <v>0</v>
      </c>
      <c r="G209" s="3">
        <f ca="1">IF(I209="Y",MAX(IFERROR(AVERAGEIF(INDIRECT("F"&amp;MATCH(A209,A:A,0)&amp;":F"&amp;MATCH(WORKDAY(A209+1,-250,'Hungarian non-working days'!$A$2:$A$1001),A:A,0)),"&gt;0",INDIRECT("F"&amp;MATCH(A209,A:A,0)&amp;":F"&amp;MATCH(WORKDAY(A209+1,-250,'Hungarian non-working days'!$A$2:$A$1001),A:A,0))),0),IFERROR(AVERAGEIF(INDIRECT("F"&amp;MATCH(A209,A:A,0)&amp;":F"&amp;MATCH(WORKDAY(A209+1,-10,'Hungarian non-working days'!$A$2:$A$1001),A:A,0)),"&gt;0",INDIRECT("F"&amp;MATCH(A209,A:A,0)&amp;":F"&amp;MATCH(WORKDAY(A209+1,-10,'Hungarian non-working days'!$A$2:$A$1001),A:A,0))),0)),"-")</f>
        <v>0</v>
      </c>
      <c r="H209" s="27">
        <f>IF(A209&lt;WORKDAY('Control panel'!$D$10,2,'Hungarian non-working days'!A205:A10203),"",IF(I209="Y",IFERROR(E209/G209,0),"-"))</f>
        <v>0</v>
      </c>
      <c r="I209" s="26" t="str">
        <f>IF(WORKDAY(A209,1,'Hungarian non-working days'!$A$2:$A$1001)=A209+1,"Y","N")</f>
        <v>Y</v>
      </c>
      <c r="K209" s="39">
        <v>203</v>
      </c>
      <c r="L209" s="40">
        <f>(1-'Control panel'!$D$2)*POWER('Control panel'!$D$2,K209-1)/(1-POWER('Control panel'!$D$2,365))</f>
        <v>0.00099501896584236536</v>
      </c>
      <c r="T209" s="1">
        <v>45027</v>
      </c>
      <c r="U209" s="53">
        <v>-0.0082077608825488774</v>
      </c>
      <c r="X209" s="1">
        <v>45027</v>
      </c>
      <c r="Y209" s="53">
        <v>-0.01122765939130476</v>
      </c>
      <c r="Z209" s="54">
        <f t="shared" si="3"/>
        <v>0.0030198985087558829</v>
      </c>
    </row>
    <row r="210" spans="1:26" ht="15">
      <c r="A210" s="1">
        <f>'Control panel'!A219</f>
        <v>45118</v>
      </c>
      <c r="B210" s="4">
        <f>'Control panel'!B219-'Control panel'!C219</f>
        <v>0</v>
      </c>
      <c r="C210" s="28">
        <f>IF(B210&lt;0,-'Control panel'!E219*(B210/1000)*IF('Control panel'!$D$8="Yes",1.27,1),-'Control panel'!D219*(B210/1000)*IF('Control panel'!$D$8="Yes",1.27,1))</f>
        <v>0</v>
      </c>
      <c r="D210" s="3">
        <f>'Control panel'!E219*('Control panel'!C219/1000)</f>
        <v>0</v>
      </c>
      <c r="E210" s="3">
        <f ca="1">IF(I210="Y",+SUM(INDIRECT("C"&amp;MATCH(A210,A:A,0)&amp;":C"&amp;MATCH(WORKDAY(A210+1,-2,'Hungarian non-working days'!$A$2:$A$1001),A:A,0))),"-")</f>
        <v>0</v>
      </c>
      <c r="F210" s="3">
        <f ca="1">IF(I210="Y",SUM(INDIRECT("D"&amp;MATCH(A210,A:A,0)&amp;":D"&amp;MATCH(WORKDAY(A210+1,-2,'Hungarian non-working days'!$A$2:$A$1001),A:A,0))),"-")</f>
        <v>0</v>
      </c>
      <c r="G210" s="3">
        <f ca="1">IF(I210="Y",MAX(IFERROR(AVERAGEIF(INDIRECT("F"&amp;MATCH(A210,A:A,0)&amp;":F"&amp;MATCH(WORKDAY(A210+1,-250,'Hungarian non-working days'!$A$2:$A$1001),A:A,0)),"&gt;0",INDIRECT("F"&amp;MATCH(A210,A:A,0)&amp;":F"&amp;MATCH(WORKDAY(A210+1,-250,'Hungarian non-working days'!$A$2:$A$1001),A:A,0))),0),IFERROR(AVERAGEIF(INDIRECT("F"&amp;MATCH(A210,A:A,0)&amp;":F"&amp;MATCH(WORKDAY(A210+1,-10,'Hungarian non-working days'!$A$2:$A$1001),A:A,0)),"&gt;0",INDIRECT("F"&amp;MATCH(A210,A:A,0)&amp;":F"&amp;MATCH(WORKDAY(A210+1,-10,'Hungarian non-working days'!$A$2:$A$1001),A:A,0))),0)),"-")</f>
        <v>0</v>
      </c>
      <c r="H210" s="27">
        <f>IF(A210&lt;WORKDAY('Control panel'!$D$10,2,'Hungarian non-working days'!A206:A10204),"",IF(I210="Y",IFERROR(E210/G210,0),"-"))</f>
        <v>0</v>
      </c>
      <c r="I210" s="26" t="str">
        <f>IF(WORKDAY(A210,1,'Hungarian non-working days'!$A$2:$A$1001)=A210+1,"Y","N")</f>
        <v>Y</v>
      </c>
      <c r="K210" s="39">
        <v>204</v>
      </c>
      <c r="L210" s="40">
        <f>(1-'Control panel'!$D$2)*POWER('Control panel'!$D$2,K210-1)/(1-POWER('Control panel'!$D$2,365))</f>
        <v>0.00098258122876933589</v>
      </c>
      <c r="T210" s="1">
        <v>45022</v>
      </c>
      <c r="U210" s="53">
        <v>-0.011227659391304774</v>
      </c>
      <c r="X210" s="1">
        <v>45026</v>
      </c>
      <c r="Y210" s="53">
        <v>-0.0079285148775017338</v>
      </c>
      <c r="Z210" s="54">
        <f t="shared" si="3"/>
        <v>-0.0032991445138030404</v>
      </c>
    </row>
    <row r="211" spans="1:26" ht="15">
      <c r="A211" s="1">
        <f>'Control panel'!A220</f>
        <v>45117</v>
      </c>
      <c r="B211" s="4">
        <f>'Control panel'!B220-'Control panel'!C220</f>
        <v>0</v>
      </c>
      <c r="C211" s="28">
        <f>IF(B211&lt;0,-'Control panel'!E220*(B211/1000)*IF('Control panel'!$D$8="Yes",1.27,1),-'Control panel'!D220*(B211/1000)*IF('Control panel'!$D$8="Yes",1.27,1))</f>
        <v>0</v>
      </c>
      <c r="D211" s="3">
        <f>'Control panel'!E220*('Control panel'!C220/1000)</f>
        <v>0</v>
      </c>
      <c r="E211" s="3">
        <f ca="1">IF(I211="Y",+SUM(INDIRECT("C"&amp;MATCH(A211,A:A,0)&amp;":C"&amp;MATCH(WORKDAY(A211+1,-2,'Hungarian non-working days'!$A$2:$A$1001),A:A,0))),"-")</f>
        <v>0</v>
      </c>
      <c r="F211" s="3">
        <f ca="1">IF(I211="Y",SUM(INDIRECT("D"&amp;MATCH(A211,A:A,0)&amp;":D"&amp;MATCH(WORKDAY(A211+1,-2,'Hungarian non-working days'!$A$2:$A$1001),A:A,0))),"-")</f>
        <v>0</v>
      </c>
      <c r="G211" s="3">
        <f ca="1">IF(I211="Y",MAX(IFERROR(AVERAGEIF(INDIRECT("F"&amp;MATCH(A211,A:A,0)&amp;":F"&amp;MATCH(WORKDAY(A211+1,-250,'Hungarian non-working days'!$A$2:$A$1001),A:A,0)),"&gt;0",INDIRECT("F"&amp;MATCH(A211,A:A,0)&amp;":F"&amp;MATCH(WORKDAY(A211+1,-250,'Hungarian non-working days'!$A$2:$A$1001),A:A,0))),0),IFERROR(AVERAGEIF(INDIRECT("F"&amp;MATCH(A211,A:A,0)&amp;":F"&amp;MATCH(WORKDAY(A211+1,-10,'Hungarian non-working days'!$A$2:$A$1001),A:A,0)),"&gt;0",INDIRECT("F"&amp;MATCH(A211,A:A,0)&amp;":F"&amp;MATCH(WORKDAY(A211+1,-10,'Hungarian non-working days'!$A$2:$A$1001),A:A,0))),0)),"-")</f>
        <v>0</v>
      </c>
      <c r="H211" s="27">
        <f>IF(A211&lt;WORKDAY('Control panel'!$D$10,2,'Hungarian non-working days'!A207:A10205),"",IF(I211="Y",IFERROR(E211/G211,0),"-"))</f>
        <v>0</v>
      </c>
      <c r="I211" s="26" t="str">
        <f>IF(WORKDAY(A211,1,'Hungarian non-working days'!$A$2:$A$1001)=A211+1,"Y","N")</f>
        <v>Y</v>
      </c>
      <c r="K211" s="39">
        <v>205</v>
      </c>
      <c r="L211" s="40">
        <f>(1-'Control panel'!$D$2)*POWER('Control panel'!$D$2,K211-1)/(1-POWER('Control panel'!$D$2,365))</f>
        <v>0.00097029896340971927</v>
      </c>
      <c r="T211" s="1">
        <v>45021</v>
      </c>
      <c r="U211" s="53">
        <v>-0.0079285148775017442</v>
      </c>
      <c r="X211" s="1">
        <v>45021</v>
      </c>
      <c r="Y211" s="53">
        <v>0.0051770023364469241</v>
      </c>
      <c r="Z211" s="54">
        <f t="shared" si="3"/>
        <v>-0.013105517213948668</v>
      </c>
    </row>
    <row r="212" spans="1:26" ht="15">
      <c r="A212" s="1">
        <f>'Control panel'!A221</f>
        <v>45116</v>
      </c>
      <c r="B212" s="4">
        <f>'Control panel'!B221-'Control panel'!C221</f>
        <v>0</v>
      </c>
      <c r="C212" s="28">
        <f>IF(B212&lt;0,-'Control panel'!E221*(B212/1000)*IF('Control panel'!$D$8="Yes",1.27,1),-'Control panel'!D221*(B212/1000)*IF('Control panel'!$D$8="Yes",1.27,1))</f>
        <v>0</v>
      </c>
      <c r="D212" s="3">
        <f>'Control panel'!E221*('Control panel'!C221/1000)</f>
        <v>0</v>
      </c>
      <c r="E212" s="3">
        <f ca="1">IF(I212="Y",+SUM(INDIRECT("C"&amp;MATCH(A212,A:A,0)&amp;":C"&amp;MATCH(WORKDAY(A212+1,-2,'Hungarian non-working days'!$A$2:$A$1001),A:A,0))),"-")</f>
        <v>0</v>
      </c>
      <c r="F212" s="3">
        <f ca="1">IF(I212="Y",SUM(INDIRECT("D"&amp;MATCH(A212,A:A,0)&amp;":D"&amp;MATCH(WORKDAY(A212+1,-2,'Hungarian non-working days'!$A$2:$A$1001),A:A,0))),"-")</f>
        <v>0</v>
      </c>
      <c r="G212" s="3">
        <f ca="1">IF(I212="Y",MAX(IFERROR(AVERAGEIF(INDIRECT("F"&amp;MATCH(A212,A:A,0)&amp;":F"&amp;MATCH(WORKDAY(A212+1,-250,'Hungarian non-working days'!$A$2:$A$1001),A:A,0)),"&gt;0",INDIRECT("F"&amp;MATCH(A212,A:A,0)&amp;":F"&amp;MATCH(WORKDAY(A212+1,-250,'Hungarian non-working days'!$A$2:$A$1001),A:A,0))),0),IFERROR(AVERAGEIF(INDIRECT("F"&amp;MATCH(A212,A:A,0)&amp;":F"&amp;MATCH(WORKDAY(A212+1,-10,'Hungarian non-working days'!$A$2:$A$1001),A:A,0)),"&gt;0",INDIRECT("F"&amp;MATCH(A212,A:A,0)&amp;":F"&amp;MATCH(WORKDAY(A212+1,-10,'Hungarian non-working days'!$A$2:$A$1001),A:A,0))),0)),"-")</f>
        <v>0</v>
      </c>
      <c r="H212" s="27">
        <f>IF(A212&lt;WORKDAY('Control panel'!$D$10,2,'Hungarian non-working days'!A208:A10206),"",IF(I212="Y",IFERROR(E212/G212,0),"-"))</f>
        <v>0</v>
      </c>
      <c r="I212" s="26" t="str">
        <f>IF(WORKDAY(A212,1,'Hungarian non-working days'!$A$2:$A$1001)=A212+1,"Y","N")</f>
        <v>Y</v>
      </c>
      <c r="K212" s="39">
        <v>206</v>
      </c>
      <c r="L212" s="40">
        <f>(1-'Control panel'!$D$2)*POWER('Control panel'!$D$2,K212-1)/(1-POWER('Control panel'!$D$2,365))</f>
        <v>0.00095817022636709786</v>
      </c>
      <c r="T212" s="1">
        <v>45020</v>
      </c>
      <c r="U212" s="53">
        <v>0.0051770023364469311</v>
      </c>
      <c r="X212" s="1">
        <v>45020</v>
      </c>
      <c r="Y212" s="53">
        <v>0.0092844542003874351</v>
      </c>
      <c r="Z212" s="54">
        <f t="shared" si="3"/>
        <v>-0.004107451863940504</v>
      </c>
    </row>
    <row r="213" spans="1:26" ht="15">
      <c r="A213" s="1">
        <f>'Control panel'!A222</f>
        <v>45115</v>
      </c>
      <c r="B213" s="4">
        <f>'Control panel'!B222-'Control panel'!C222</f>
        <v>0</v>
      </c>
      <c r="C213" s="28">
        <f>IF(B213&lt;0,-'Control panel'!E222*(B213/1000)*IF('Control panel'!$D$8="Yes",1.27,1),-'Control panel'!D222*(B213/1000)*IF('Control panel'!$D$8="Yes",1.27,1))</f>
        <v>0</v>
      </c>
      <c r="D213" s="3">
        <f>'Control panel'!E222*('Control panel'!C222/1000)</f>
        <v>0</v>
      </c>
      <c r="E213" s="3" t="str">
        <f ca="1">IF(I213="Y",+SUM(INDIRECT("C"&amp;MATCH(A213,A:A,0)&amp;":C"&amp;MATCH(WORKDAY(A213+1,-2,'Hungarian non-working days'!$A$2:$A$1001),A:A,0))),"-")</f>
        <v>-</v>
      </c>
      <c r="F213" s="3" t="str">
        <f ca="1">IF(I213="Y",SUM(INDIRECT("D"&amp;MATCH(A213,A:A,0)&amp;":D"&amp;MATCH(WORKDAY(A213+1,-2,'Hungarian non-working days'!$A$2:$A$1001),A:A,0))),"-")</f>
        <v>-</v>
      </c>
      <c r="G213" s="3" t="str">
        <f ca="1">IF(I213="Y",MAX(IFERROR(AVERAGEIF(INDIRECT("F"&amp;MATCH(A213,A:A,0)&amp;":F"&amp;MATCH(WORKDAY(A213+1,-250,'Hungarian non-working days'!$A$2:$A$1001),A:A,0)),"&gt;0",INDIRECT("F"&amp;MATCH(A213,A:A,0)&amp;":F"&amp;MATCH(WORKDAY(A213+1,-250,'Hungarian non-working days'!$A$2:$A$1001),A:A,0))),0),IFERROR(AVERAGEIF(INDIRECT("F"&amp;MATCH(A213,A:A,0)&amp;":F"&amp;MATCH(WORKDAY(A213+1,-10,'Hungarian non-working days'!$A$2:$A$1001),A:A,0)),"&gt;0",INDIRECT("F"&amp;MATCH(A213,A:A,0)&amp;":F"&amp;MATCH(WORKDAY(A213+1,-10,'Hungarian non-working days'!$A$2:$A$1001),A:A,0))),0)),"-")</f>
        <v>-</v>
      </c>
      <c r="H213" s="27" t="str">
        <f>IF(A213&lt;WORKDAY('Control panel'!$D$10,2,'Hungarian non-working days'!A209:A10207),"",IF(I213="Y",IFERROR(E213/G213,0),"-"))</f>
        <v>-</v>
      </c>
      <c r="I213" s="26" t="str">
        <f>IF(WORKDAY(A213,1,'Hungarian non-working days'!$A$2:$A$1001)=A213+1,"Y","N")</f>
        <v>N</v>
      </c>
      <c r="K213" s="39">
        <v>207</v>
      </c>
      <c r="L213" s="40">
        <f>(1-'Control panel'!$D$2)*POWER('Control panel'!$D$2,K213-1)/(1-POWER('Control panel'!$D$2,365))</f>
        <v>0.00094619309853750911</v>
      </c>
      <c r="T213" s="1">
        <v>45019</v>
      </c>
      <c r="U213" s="53">
        <v>0.0092844542003874472</v>
      </c>
      <c r="X213" s="1">
        <v>45019</v>
      </c>
      <c r="Y213" s="53">
        <v>-0.0050659460642040943</v>
      </c>
      <c r="Z213" s="54">
        <f t="shared" si="3"/>
        <v>0.014350400264591542</v>
      </c>
    </row>
    <row r="214" spans="1:26" ht="15">
      <c r="A214" s="1">
        <f>'Control panel'!A223</f>
        <v>45114</v>
      </c>
      <c r="B214" s="4">
        <f>'Control panel'!B223-'Control panel'!C223</f>
        <v>0</v>
      </c>
      <c r="C214" s="28">
        <f>IF(B214&lt;0,-'Control panel'!E223*(B214/1000)*IF('Control panel'!$D$8="Yes",1.27,1),-'Control panel'!D223*(B214/1000)*IF('Control panel'!$D$8="Yes",1.27,1))</f>
        <v>0</v>
      </c>
      <c r="D214" s="3">
        <f>'Control panel'!E223*('Control panel'!C223/1000)</f>
        <v>0</v>
      </c>
      <c r="E214" s="3" t="str">
        <f ca="1">IF(I214="Y",+SUM(INDIRECT("C"&amp;MATCH(A214,A:A,0)&amp;":C"&amp;MATCH(WORKDAY(A214+1,-2,'Hungarian non-working days'!$A$2:$A$1001),A:A,0))),"-")</f>
        <v>-</v>
      </c>
      <c r="F214" s="3" t="str">
        <f ca="1">IF(I214="Y",SUM(INDIRECT("D"&amp;MATCH(A214,A:A,0)&amp;":D"&amp;MATCH(WORKDAY(A214+1,-2,'Hungarian non-working days'!$A$2:$A$1001),A:A,0))),"-")</f>
        <v>-</v>
      </c>
      <c r="G214" s="3" t="str">
        <f ca="1">IF(I214="Y",MAX(IFERROR(AVERAGEIF(INDIRECT("F"&amp;MATCH(A214,A:A,0)&amp;":F"&amp;MATCH(WORKDAY(A214+1,-250,'Hungarian non-working days'!$A$2:$A$1001),A:A,0)),"&gt;0",INDIRECT("F"&amp;MATCH(A214,A:A,0)&amp;":F"&amp;MATCH(WORKDAY(A214+1,-250,'Hungarian non-working days'!$A$2:$A$1001),A:A,0))),0),IFERROR(AVERAGEIF(INDIRECT("F"&amp;MATCH(A214,A:A,0)&amp;":F"&amp;MATCH(WORKDAY(A214+1,-10,'Hungarian non-working days'!$A$2:$A$1001),A:A,0)),"&gt;0",INDIRECT("F"&amp;MATCH(A214,A:A,0)&amp;":F"&amp;MATCH(WORKDAY(A214+1,-10,'Hungarian non-working days'!$A$2:$A$1001),A:A,0))),0)),"-")</f>
        <v>-</v>
      </c>
      <c r="H214" s="27" t="str">
        <f>IF(A214&lt;WORKDAY('Control panel'!$D$10,2,'Hungarian non-working days'!A210:A10208),"",IF(I214="Y",IFERROR(E214/G214,0),"-"))</f>
        <v>-</v>
      </c>
      <c r="I214" s="26" t="str">
        <f>IF(WORKDAY(A214,1,'Hungarian non-working days'!$A$2:$A$1001)=A214+1,"Y","N")</f>
        <v>N</v>
      </c>
      <c r="K214" s="39">
        <v>208</v>
      </c>
      <c r="L214" s="40">
        <f>(1-'Control panel'!$D$2)*POWER('Control panel'!$D$2,K214-1)/(1-POWER('Control panel'!$D$2,365))</f>
        <v>0.00093436568480579024</v>
      </c>
      <c r="T214" s="1">
        <v>45016</v>
      </c>
      <c r="U214" s="53">
        <v>-0.0050659460642040995</v>
      </c>
      <c r="X214" s="1">
        <v>45018</v>
      </c>
      <c r="Y214" s="53">
        <v>-0.0097544655725743112</v>
      </c>
      <c r="Z214" s="54">
        <f t="shared" si="3"/>
        <v>0.0046885195083702117</v>
      </c>
    </row>
    <row r="215" spans="1:26" ht="15">
      <c r="A215" s="1">
        <f>'Control panel'!A224</f>
        <v>45113</v>
      </c>
      <c r="B215" s="4">
        <f>'Control panel'!B224-'Control panel'!C224</f>
        <v>0</v>
      </c>
      <c r="C215" s="28">
        <f>IF(B215&lt;0,-'Control panel'!E224*(B215/1000)*IF('Control panel'!$D$8="Yes",1.27,1),-'Control panel'!D224*(B215/1000)*IF('Control panel'!$D$8="Yes",1.27,1))</f>
        <v>0</v>
      </c>
      <c r="D215" s="3">
        <f>'Control panel'!E224*('Control panel'!C224/1000)</f>
        <v>0</v>
      </c>
      <c r="E215" s="3">
        <f ca="1">IF(I215="Y",+SUM(INDIRECT("C"&amp;MATCH(A215,A:A,0)&amp;":C"&amp;MATCH(WORKDAY(A215+1,-2,'Hungarian non-working days'!$A$2:$A$1001),A:A,0))),"-")</f>
        <v>0</v>
      </c>
      <c r="F215" s="3">
        <f ca="1">IF(I215="Y",SUM(INDIRECT("D"&amp;MATCH(A215,A:A,0)&amp;":D"&amp;MATCH(WORKDAY(A215+1,-2,'Hungarian non-working days'!$A$2:$A$1001),A:A,0))),"-")</f>
        <v>0</v>
      </c>
      <c r="G215" s="3">
        <f ca="1">IF(I215="Y",MAX(IFERROR(AVERAGEIF(INDIRECT("F"&amp;MATCH(A215,A:A,0)&amp;":F"&amp;MATCH(WORKDAY(A215+1,-250,'Hungarian non-working days'!$A$2:$A$1001),A:A,0)),"&gt;0",INDIRECT("F"&amp;MATCH(A215,A:A,0)&amp;":F"&amp;MATCH(WORKDAY(A215+1,-250,'Hungarian non-working days'!$A$2:$A$1001),A:A,0))),0),IFERROR(AVERAGEIF(INDIRECT("F"&amp;MATCH(A215,A:A,0)&amp;":F"&amp;MATCH(WORKDAY(A215+1,-10,'Hungarian non-working days'!$A$2:$A$1001),A:A,0)),"&gt;0",INDIRECT("F"&amp;MATCH(A215,A:A,0)&amp;":F"&amp;MATCH(WORKDAY(A215+1,-10,'Hungarian non-working days'!$A$2:$A$1001),A:A,0))),0)),"-")</f>
        <v>0</v>
      </c>
      <c r="H215" s="27">
        <f>IF(A215&lt;WORKDAY('Control panel'!$D$10,2,'Hungarian non-working days'!A211:A10209),"",IF(I215="Y",IFERROR(E215/G215,0),"-"))</f>
        <v>0</v>
      </c>
      <c r="I215" s="26" t="str">
        <f>IF(WORKDAY(A215,1,'Hungarian non-working days'!$A$2:$A$1001)=A215+1,"Y","N")</f>
        <v>Y</v>
      </c>
      <c r="K215" s="39">
        <v>209</v>
      </c>
      <c r="L215" s="40">
        <f>(1-'Control panel'!$D$2)*POWER('Control panel'!$D$2,K215-1)/(1-POWER('Control panel'!$D$2,365))</f>
        <v>0.00092268611374571796</v>
      </c>
      <c r="T215" s="1">
        <v>45015</v>
      </c>
      <c r="U215" s="53">
        <v>-0.0097544655725743234</v>
      </c>
      <c r="X215" s="1">
        <v>45015</v>
      </c>
      <c r="Y215" s="53">
        <v>-0.00038353833562016268</v>
      </c>
      <c r="Z215" s="54">
        <f t="shared" si="3"/>
        <v>-0.0093709272369541605</v>
      </c>
    </row>
    <row r="216" spans="1:26" ht="15">
      <c r="A216" s="1">
        <f>'Control panel'!A225</f>
        <v>45112</v>
      </c>
      <c r="B216" s="4">
        <f>'Control panel'!B225-'Control panel'!C225</f>
        <v>0</v>
      </c>
      <c r="C216" s="28">
        <f>IF(B216&lt;0,-'Control panel'!E225*(B216/1000)*IF('Control panel'!$D$8="Yes",1.27,1),-'Control panel'!D225*(B216/1000)*IF('Control panel'!$D$8="Yes",1.27,1))</f>
        <v>0</v>
      </c>
      <c r="D216" s="3">
        <f>'Control panel'!E225*('Control panel'!C225/1000)</f>
        <v>0</v>
      </c>
      <c r="E216" s="3">
        <f ca="1">IF(I216="Y",+SUM(INDIRECT("C"&amp;MATCH(A216,A:A,0)&amp;":C"&amp;MATCH(WORKDAY(A216+1,-2,'Hungarian non-working days'!$A$2:$A$1001),A:A,0))),"-")</f>
        <v>0</v>
      </c>
      <c r="F216" s="3">
        <f ca="1">IF(I216="Y",SUM(INDIRECT("D"&amp;MATCH(A216,A:A,0)&amp;":D"&amp;MATCH(WORKDAY(A216+1,-2,'Hungarian non-working days'!$A$2:$A$1001),A:A,0))),"-")</f>
        <v>0</v>
      </c>
      <c r="G216" s="3">
        <f ca="1">IF(I216="Y",MAX(IFERROR(AVERAGEIF(INDIRECT("F"&amp;MATCH(A216,A:A,0)&amp;":F"&amp;MATCH(WORKDAY(A216+1,-250,'Hungarian non-working days'!$A$2:$A$1001),A:A,0)),"&gt;0",INDIRECT("F"&amp;MATCH(A216,A:A,0)&amp;":F"&amp;MATCH(WORKDAY(A216+1,-250,'Hungarian non-working days'!$A$2:$A$1001),A:A,0))),0),IFERROR(AVERAGEIF(INDIRECT("F"&amp;MATCH(A216,A:A,0)&amp;":F"&amp;MATCH(WORKDAY(A216+1,-10,'Hungarian non-working days'!$A$2:$A$1001),A:A,0)),"&gt;0",INDIRECT("F"&amp;MATCH(A216,A:A,0)&amp;":F"&amp;MATCH(WORKDAY(A216+1,-10,'Hungarian non-working days'!$A$2:$A$1001),A:A,0))),0)),"-")</f>
        <v>0</v>
      </c>
      <c r="H216" s="27">
        <f>IF(A216&lt;WORKDAY('Control panel'!$D$10,2,'Hungarian non-working days'!A212:A10210),"",IF(I216="Y",IFERROR(E216/G216,0),"-"))</f>
        <v>0</v>
      </c>
      <c r="I216" s="26" t="str">
        <f>IF(WORKDAY(A216,1,'Hungarian non-working days'!$A$2:$A$1001)=A216+1,"Y","N")</f>
        <v>Y</v>
      </c>
      <c r="K216" s="39">
        <v>210</v>
      </c>
      <c r="L216" s="40">
        <f>(1-'Control panel'!$D$2)*POWER('Control panel'!$D$2,K216-1)/(1-POWER('Control panel'!$D$2,365))</f>
        <v>0.00091115253732389646</v>
      </c>
      <c r="T216" s="1">
        <v>45014</v>
      </c>
      <c r="U216" s="53">
        <v>-0.00038353833562016306</v>
      </c>
      <c r="X216" s="1">
        <v>45014</v>
      </c>
      <c r="Y216" s="53">
        <v>0.0035929457332757606</v>
      </c>
      <c r="Z216" s="54">
        <f t="shared" si="3"/>
        <v>-0.0039764840688959234</v>
      </c>
    </row>
    <row r="217" spans="1:26" ht="15">
      <c r="A217" s="1">
        <f>'Control panel'!A226</f>
        <v>45111</v>
      </c>
      <c r="B217" s="4">
        <f>'Control panel'!B226-'Control panel'!C226</f>
        <v>0</v>
      </c>
      <c r="C217" s="28">
        <f>IF(B217&lt;0,-'Control panel'!E226*(B217/1000)*IF('Control panel'!$D$8="Yes",1.27,1),-'Control panel'!D226*(B217/1000)*IF('Control panel'!$D$8="Yes",1.27,1))</f>
        <v>0</v>
      </c>
      <c r="D217" s="3">
        <f>'Control panel'!E226*('Control panel'!C226/1000)</f>
        <v>0</v>
      </c>
      <c r="E217" s="3">
        <f ca="1">IF(I217="Y",+SUM(INDIRECT("C"&amp;MATCH(A217,A:A,0)&amp;":C"&amp;MATCH(WORKDAY(A217+1,-2,'Hungarian non-working days'!$A$2:$A$1001),A:A,0))),"-")</f>
        <v>0</v>
      </c>
      <c r="F217" s="3">
        <f ca="1">IF(I217="Y",SUM(INDIRECT("D"&amp;MATCH(A217,A:A,0)&amp;":D"&amp;MATCH(WORKDAY(A217+1,-2,'Hungarian non-working days'!$A$2:$A$1001),A:A,0))),"-")</f>
        <v>0</v>
      </c>
      <c r="G217" s="3">
        <f ca="1">IF(I217="Y",MAX(IFERROR(AVERAGEIF(INDIRECT("F"&amp;MATCH(A217,A:A,0)&amp;":F"&amp;MATCH(WORKDAY(A217+1,-250,'Hungarian non-working days'!$A$2:$A$1001),A:A,0)),"&gt;0",INDIRECT("F"&amp;MATCH(A217,A:A,0)&amp;":F"&amp;MATCH(WORKDAY(A217+1,-250,'Hungarian non-working days'!$A$2:$A$1001),A:A,0))),0),IFERROR(AVERAGEIF(INDIRECT("F"&amp;MATCH(A217,A:A,0)&amp;":F"&amp;MATCH(WORKDAY(A217+1,-10,'Hungarian non-working days'!$A$2:$A$1001),A:A,0)),"&gt;0",INDIRECT("F"&amp;MATCH(A217,A:A,0)&amp;":F"&amp;MATCH(WORKDAY(A217+1,-10,'Hungarian non-working days'!$A$2:$A$1001),A:A,0))),0)),"-")</f>
        <v>0</v>
      </c>
      <c r="H217" s="27">
        <f>IF(A217&lt;WORKDAY('Control panel'!$D$10,2,'Hungarian non-working days'!A213:A10211),"",IF(I217="Y",IFERROR(E217/G217,0),"-"))</f>
        <v>0</v>
      </c>
      <c r="I217" s="26" t="str">
        <f>IF(WORKDAY(A217,1,'Hungarian non-working days'!$A$2:$A$1001)=A217+1,"Y","N")</f>
        <v>Y</v>
      </c>
      <c r="K217" s="39">
        <v>211</v>
      </c>
      <c r="L217" s="40">
        <f>(1-'Control panel'!$D$2)*POWER('Control panel'!$D$2,K217-1)/(1-POWER('Control panel'!$D$2,365))</f>
        <v>0.00089976313060734768</v>
      </c>
      <c r="T217" s="1">
        <v>45013</v>
      </c>
      <c r="U217" s="53">
        <v>0.0035929457332757641</v>
      </c>
      <c r="X217" s="1">
        <v>45013</v>
      </c>
      <c r="Y217" s="53">
        <v>0.0015776360079725082</v>
      </c>
      <c r="Z217" s="54">
        <f t="shared" si="3"/>
        <v>0.0020153097253032557</v>
      </c>
    </row>
    <row r="218" spans="1:26" ht="15">
      <c r="A218" s="1">
        <f>'Control panel'!A227</f>
        <v>45110</v>
      </c>
      <c r="B218" s="4">
        <f>'Control panel'!B227-'Control panel'!C227</f>
        <v>0</v>
      </c>
      <c r="C218" s="28">
        <f>IF(B218&lt;0,-'Control panel'!E227*(B218/1000)*IF('Control panel'!$D$8="Yes",1.27,1),-'Control panel'!D227*(B218/1000)*IF('Control panel'!$D$8="Yes",1.27,1))</f>
        <v>0</v>
      </c>
      <c r="D218" s="3">
        <f>'Control panel'!E227*('Control panel'!C227/1000)</f>
        <v>0</v>
      </c>
      <c r="E218" s="3">
        <f ca="1">IF(I218="Y",+SUM(INDIRECT("C"&amp;MATCH(A218,A:A,0)&amp;":C"&amp;MATCH(WORKDAY(A218+1,-2,'Hungarian non-working days'!$A$2:$A$1001),A:A,0))),"-")</f>
        <v>0</v>
      </c>
      <c r="F218" s="3">
        <f ca="1">IF(I218="Y",SUM(INDIRECT("D"&amp;MATCH(A218,A:A,0)&amp;":D"&amp;MATCH(WORKDAY(A218+1,-2,'Hungarian non-working days'!$A$2:$A$1001),A:A,0))),"-")</f>
        <v>0</v>
      </c>
      <c r="G218" s="3">
        <f ca="1">IF(I218="Y",MAX(IFERROR(AVERAGEIF(INDIRECT("F"&amp;MATCH(A218,A:A,0)&amp;":F"&amp;MATCH(WORKDAY(A218+1,-250,'Hungarian non-working days'!$A$2:$A$1001),A:A,0)),"&gt;0",INDIRECT("F"&amp;MATCH(A218,A:A,0)&amp;":F"&amp;MATCH(WORKDAY(A218+1,-250,'Hungarian non-working days'!$A$2:$A$1001),A:A,0))),0),IFERROR(AVERAGEIF(INDIRECT("F"&amp;MATCH(A218,A:A,0)&amp;":F"&amp;MATCH(WORKDAY(A218+1,-10,'Hungarian non-working days'!$A$2:$A$1001),A:A,0)),"&gt;0",INDIRECT("F"&amp;MATCH(A218,A:A,0)&amp;":F"&amp;MATCH(WORKDAY(A218+1,-10,'Hungarian non-working days'!$A$2:$A$1001),A:A,0))),0)),"-")</f>
        <v>0</v>
      </c>
      <c r="H218" s="27">
        <f>IF(A218&lt;WORKDAY('Control panel'!$D$10,2,'Hungarian non-working days'!A214:A10212),"",IF(I218="Y",IFERROR(E218/G218,0),"-"))</f>
        <v>0</v>
      </c>
      <c r="I218" s="26" t="str">
        <f>IF(WORKDAY(A218,1,'Hungarian non-working days'!$A$2:$A$1001)=A218+1,"Y","N")</f>
        <v>Y</v>
      </c>
      <c r="K218" s="39">
        <v>212</v>
      </c>
      <c r="L218" s="40">
        <f>(1-'Control panel'!$D$2)*POWER('Control panel'!$D$2,K218-1)/(1-POWER('Control panel'!$D$2,365))</f>
        <v>0.00088851609147475594</v>
      </c>
      <c r="T218" s="1">
        <v>45012</v>
      </c>
      <c r="U218" s="53">
        <v>0.0015776360079725097</v>
      </c>
      <c r="X218" s="1">
        <v>45012</v>
      </c>
      <c r="Y218" s="53">
        <v>-0.011039784480729451</v>
      </c>
      <c r="Z218" s="54">
        <f t="shared" si="3"/>
        <v>0.012617420488701962</v>
      </c>
    </row>
    <row r="219" spans="1:26" ht="15">
      <c r="A219" s="1">
        <f>'Control panel'!A228</f>
        <v>45109</v>
      </c>
      <c r="B219" s="4">
        <f>'Control panel'!B228-'Control panel'!C228</f>
        <v>0</v>
      </c>
      <c r="C219" s="28">
        <f>IF(B219&lt;0,-'Control panel'!E228*(B219/1000)*IF('Control panel'!$D$8="Yes",1.27,1),-'Control panel'!D228*(B219/1000)*IF('Control panel'!$D$8="Yes",1.27,1))</f>
        <v>0</v>
      </c>
      <c r="D219" s="3">
        <f>'Control panel'!E228*('Control panel'!C228/1000)</f>
        <v>0</v>
      </c>
      <c r="E219" s="3">
        <f ca="1">IF(I219="Y",+SUM(INDIRECT("C"&amp;MATCH(A219,A:A,0)&amp;":C"&amp;MATCH(WORKDAY(A219+1,-2,'Hungarian non-working days'!$A$2:$A$1001),A:A,0))),"-")</f>
        <v>0</v>
      </c>
      <c r="F219" s="3">
        <f ca="1">IF(I219="Y",SUM(INDIRECT("D"&amp;MATCH(A219,A:A,0)&amp;":D"&amp;MATCH(WORKDAY(A219+1,-2,'Hungarian non-working days'!$A$2:$A$1001),A:A,0))),"-")</f>
        <v>0</v>
      </c>
      <c r="G219" s="3">
        <f ca="1">IF(I219="Y",MAX(IFERROR(AVERAGEIF(INDIRECT("F"&amp;MATCH(A219,A:A,0)&amp;":F"&amp;MATCH(WORKDAY(A219+1,-250,'Hungarian non-working days'!$A$2:$A$1001),A:A,0)),"&gt;0",INDIRECT("F"&amp;MATCH(A219,A:A,0)&amp;":F"&amp;MATCH(WORKDAY(A219+1,-250,'Hungarian non-working days'!$A$2:$A$1001),A:A,0))),0),IFERROR(AVERAGEIF(INDIRECT("F"&amp;MATCH(A219,A:A,0)&amp;":F"&amp;MATCH(WORKDAY(A219+1,-10,'Hungarian non-working days'!$A$2:$A$1001),A:A,0)),"&gt;0",INDIRECT("F"&amp;MATCH(A219,A:A,0)&amp;":F"&amp;MATCH(WORKDAY(A219+1,-10,'Hungarian non-working days'!$A$2:$A$1001),A:A,0))),0)),"-")</f>
        <v>0</v>
      </c>
      <c r="H219" s="27">
        <f>IF(A219&lt;WORKDAY('Control panel'!$D$10,2,'Hungarian non-working days'!A215:A10213),"",IF(I219="Y",IFERROR(E219/G219,0),"-"))</f>
        <v>0</v>
      </c>
      <c r="I219" s="26" t="str">
        <f>IF(WORKDAY(A219,1,'Hungarian non-working days'!$A$2:$A$1001)=A219+1,"Y","N")</f>
        <v>Y</v>
      </c>
      <c r="K219" s="39">
        <v>213</v>
      </c>
      <c r="L219" s="40">
        <f>(1-'Control panel'!$D$2)*POWER('Control panel'!$D$2,K219-1)/(1-POWER('Control panel'!$D$2,365))</f>
        <v>0.0008774096403313215</v>
      </c>
      <c r="T219" s="1">
        <v>45009</v>
      </c>
      <c r="U219" s="53">
        <v>-0.011039784480729465</v>
      </c>
      <c r="X219" s="1">
        <v>45011</v>
      </c>
      <c r="Y219" s="53">
        <v>-0.010992576824533459</v>
      </c>
      <c r="Z219" s="54">
        <f t="shared" si="3"/>
        <v>-4.7207656196006018E-05</v>
      </c>
    </row>
    <row r="220" spans="1:26" ht="15">
      <c r="A220" s="1">
        <f>'Control panel'!A229</f>
        <v>45108</v>
      </c>
      <c r="B220" s="4">
        <f>'Control panel'!B229-'Control panel'!C229</f>
        <v>0</v>
      </c>
      <c r="C220" s="28">
        <f>IF(B220&lt;0,-'Control panel'!E229*(B220/1000)*IF('Control panel'!$D$8="Yes",1.27,1),-'Control panel'!D229*(B220/1000)*IF('Control panel'!$D$8="Yes",1.27,1))</f>
        <v>0</v>
      </c>
      <c r="D220" s="3">
        <f>'Control panel'!E229*('Control panel'!C229/1000)</f>
        <v>0</v>
      </c>
      <c r="E220" s="3" t="str">
        <f ca="1">IF(I220="Y",+SUM(INDIRECT("C"&amp;MATCH(A220,A:A,0)&amp;":C"&amp;MATCH(WORKDAY(A220+1,-2,'Hungarian non-working days'!$A$2:$A$1001),A:A,0))),"-")</f>
        <v>-</v>
      </c>
      <c r="F220" s="3" t="str">
        <f ca="1">IF(I220="Y",SUM(INDIRECT("D"&amp;MATCH(A220,A:A,0)&amp;":D"&amp;MATCH(WORKDAY(A220+1,-2,'Hungarian non-working days'!$A$2:$A$1001),A:A,0))),"-")</f>
        <v>-</v>
      </c>
      <c r="G220" s="3" t="str">
        <f ca="1">IF(I220="Y",MAX(IFERROR(AVERAGEIF(INDIRECT("F"&amp;MATCH(A220,A:A,0)&amp;":F"&amp;MATCH(WORKDAY(A220+1,-250,'Hungarian non-working days'!$A$2:$A$1001),A:A,0)),"&gt;0",INDIRECT("F"&amp;MATCH(A220,A:A,0)&amp;":F"&amp;MATCH(WORKDAY(A220+1,-250,'Hungarian non-working days'!$A$2:$A$1001),A:A,0))),0),IFERROR(AVERAGEIF(INDIRECT("F"&amp;MATCH(A220,A:A,0)&amp;":F"&amp;MATCH(WORKDAY(A220+1,-10,'Hungarian non-working days'!$A$2:$A$1001),A:A,0)),"&gt;0",INDIRECT("F"&amp;MATCH(A220,A:A,0)&amp;":F"&amp;MATCH(WORKDAY(A220+1,-10,'Hungarian non-working days'!$A$2:$A$1001),A:A,0))),0)),"-")</f>
        <v>-</v>
      </c>
      <c r="H220" s="27" t="str">
        <f>IF(A220&lt;WORKDAY('Control panel'!$D$10,2,'Hungarian non-working days'!A216:A10214),"",IF(I220="Y",IFERROR(E220/G220,0),"-"))</f>
        <v>-</v>
      </c>
      <c r="I220" s="26" t="str">
        <f>IF(WORKDAY(A220,1,'Hungarian non-working days'!$A$2:$A$1001)=A220+1,"Y","N")</f>
        <v>N</v>
      </c>
      <c r="K220" s="39">
        <v>214</v>
      </c>
      <c r="L220" s="40">
        <f>(1-'Control panel'!$D$2)*POWER('Control panel'!$D$2,K220-1)/(1-POWER('Control panel'!$D$2,365))</f>
        <v>0.00086644201982718008</v>
      </c>
      <c r="T220" s="1">
        <v>45008</v>
      </c>
      <c r="U220" s="53">
        <v>-0.010992576824533471</v>
      </c>
      <c r="X220" s="1">
        <v>45008</v>
      </c>
      <c r="Y220" s="53">
        <v>0.00095042173985015609</v>
      </c>
      <c r="Z220" s="54">
        <f t="shared" si="3"/>
        <v>-0.011942998564383628</v>
      </c>
    </row>
    <row r="221" spans="1:26" ht="15">
      <c r="A221" s="1">
        <f>'Control panel'!A230</f>
        <v>45107</v>
      </c>
      <c r="B221" s="4">
        <f>'Control panel'!B230-'Control panel'!C230</f>
        <v>0</v>
      </c>
      <c r="C221" s="28">
        <f>IF(B221&lt;0,-'Control panel'!E230*(B221/1000)*IF('Control panel'!$D$8="Yes",1.27,1),-'Control panel'!D230*(B221/1000)*IF('Control panel'!$D$8="Yes",1.27,1))</f>
        <v>0</v>
      </c>
      <c r="D221" s="3">
        <f>'Control panel'!E230*('Control panel'!C230/1000)</f>
        <v>0</v>
      </c>
      <c r="E221" s="3" t="str">
        <f ca="1">IF(I221="Y",+SUM(INDIRECT("C"&amp;MATCH(A221,A:A,0)&amp;":C"&amp;MATCH(WORKDAY(A221+1,-2,'Hungarian non-working days'!$A$2:$A$1001),A:A,0))),"-")</f>
        <v>-</v>
      </c>
      <c r="F221" s="3" t="str">
        <f ca="1">IF(I221="Y",SUM(INDIRECT("D"&amp;MATCH(A221,A:A,0)&amp;":D"&amp;MATCH(WORKDAY(A221+1,-2,'Hungarian non-working days'!$A$2:$A$1001),A:A,0))),"-")</f>
        <v>-</v>
      </c>
      <c r="G221" s="3" t="str">
        <f ca="1">IF(I221="Y",MAX(IFERROR(AVERAGEIF(INDIRECT("F"&amp;MATCH(A221,A:A,0)&amp;":F"&amp;MATCH(WORKDAY(A221+1,-250,'Hungarian non-working days'!$A$2:$A$1001),A:A,0)),"&gt;0",INDIRECT("F"&amp;MATCH(A221,A:A,0)&amp;":F"&amp;MATCH(WORKDAY(A221+1,-250,'Hungarian non-working days'!$A$2:$A$1001),A:A,0))),0),IFERROR(AVERAGEIF(INDIRECT("F"&amp;MATCH(A221,A:A,0)&amp;":F"&amp;MATCH(WORKDAY(A221+1,-10,'Hungarian non-working days'!$A$2:$A$1001),A:A,0)),"&gt;0",INDIRECT("F"&amp;MATCH(A221,A:A,0)&amp;":F"&amp;MATCH(WORKDAY(A221+1,-10,'Hungarian non-working days'!$A$2:$A$1001),A:A,0))),0)),"-")</f>
        <v>-</v>
      </c>
      <c r="H221" s="27" t="str">
        <f>IF(A221&lt;WORKDAY('Control panel'!$D$10,2,'Hungarian non-working days'!A217:A10215),"",IF(I221="Y",IFERROR(E221/G221,0),"-"))</f>
        <v>-</v>
      </c>
      <c r="I221" s="26" t="str">
        <f>IF(WORKDAY(A221,1,'Hungarian non-working days'!$A$2:$A$1001)=A221+1,"Y","N")</f>
        <v>N</v>
      </c>
      <c r="K221" s="39">
        <v>215</v>
      </c>
      <c r="L221" s="40">
        <f>(1-'Control panel'!$D$2)*POWER('Control panel'!$D$2,K221-1)/(1-POWER('Control panel'!$D$2,365))</f>
        <v>0.00085561149457934042</v>
      </c>
      <c r="T221" s="1">
        <v>45007</v>
      </c>
      <c r="U221" s="53">
        <v>0.00095042173985015696</v>
      </c>
      <c r="X221" s="1">
        <v>45007</v>
      </c>
      <c r="Y221" s="53">
        <v>-0.0030954166285060186</v>
      </c>
      <c r="Z221" s="54">
        <f t="shared" si="3"/>
        <v>0.0040458383683561758</v>
      </c>
    </row>
    <row r="222" spans="1:26" ht="15">
      <c r="A222" s="1">
        <f>'Control panel'!A231</f>
        <v>45106</v>
      </c>
      <c r="B222" s="4">
        <f>'Control panel'!B231-'Control panel'!C231</f>
        <v>0</v>
      </c>
      <c r="C222" s="28">
        <f>IF(B222&lt;0,-'Control panel'!E231*(B222/1000)*IF('Control panel'!$D$8="Yes",1.27,1),-'Control panel'!D231*(B222/1000)*IF('Control panel'!$D$8="Yes",1.27,1))</f>
        <v>0</v>
      </c>
      <c r="D222" s="3">
        <f>'Control panel'!E231*('Control panel'!C231/1000)</f>
        <v>0</v>
      </c>
      <c r="E222" s="3">
        <f ca="1">IF(I222="Y",+SUM(INDIRECT("C"&amp;MATCH(A222,A:A,0)&amp;":C"&amp;MATCH(WORKDAY(A222+1,-2,'Hungarian non-working days'!$A$2:$A$1001),A:A,0))),"-")</f>
        <v>0</v>
      </c>
      <c r="F222" s="3">
        <f ca="1">IF(I222="Y",SUM(INDIRECT("D"&amp;MATCH(A222,A:A,0)&amp;":D"&amp;MATCH(WORKDAY(A222+1,-2,'Hungarian non-working days'!$A$2:$A$1001),A:A,0))),"-")</f>
        <v>0</v>
      </c>
      <c r="G222" s="3">
        <f ca="1">IF(I222="Y",MAX(IFERROR(AVERAGEIF(INDIRECT("F"&amp;MATCH(A222,A:A,0)&amp;":F"&amp;MATCH(WORKDAY(A222+1,-250,'Hungarian non-working days'!$A$2:$A$1001),A:A,0)),"&gt;0",INDIRECT("F"&amp;MATCH(A222,A:A,0)&amp;":F"&amp;MATCH(WORKDAY(A222+1,-250,'Hungarian non-working days'!$A$2:$A$1001),A:A,0))),0),IFERROR(AVERAGEIF(INDIRECT("F"&amp;MATCH(A222,A:A,0)&amp;":F"&amp;MATCH(WORKDAY(A222+1,-10,'Hungarian non-working days'!$A$2:$A$1001),A:A,0)),"&gt;0",INDIRECT("F"&amp;MATCH(A222,A:A,0)&amp;":F"&amp;MATCH(WORKDAY(A222+1,-10,'Hungarian non-working days'!$A$2:$A$1001),A:A,0))),0)),"-")</f>
        <v>0</v>
      </c>
      <c r="H222" s="27">
        <f>IF(A222&lt;WORKDAY('Control panel'!$D$10,2,'Hungarian non-working days'!A218:A10216),"",IF(I222="Y",IFERROR(E222/G222,0),"-"))</f>
        <v>0</v>
      </c>
      <c r="I222" s="26" t="str">
        <f>IF(WORKDAY(A222,1,'Hungarian non-working days'!$A$2:$A$1001)=A222+1,"Y","N")</f>
        <v>Y</v>
      </c>
      <c r="K222" s="39">
        <v>216</v>
      </c>
      <c r="L222" s="40">
        <f>(1-'Control panel'!$D$2)*POWER('Control panel'!$D$2,K222-1)/(1-POWER('Control panel'!$D$2,365))</f>
        <v>0.00084491635089709873</v>
      </c>
      <c r="T222" s="1">
        <v>45006</v>
      </c>
      <c r="U222" s="53">
        <v>-0.0030954166285060217</v>
      </c>
      <c r="X222" s="1">
        <v>45006</v>
      </c>
      <c r="Y222" s="53">
        <v>-0.0086669250908810135</v>
      </c>
      <c r="Z222" s="54">
        <f t="shared" si="3"/>
        <v>0.0055715084623749918</v>
      </c>
    </row>
    <row r="223" spans="1:26" ht="15">
      <c r="A223" s="1">
        <f>'Control panel'!A232</f>
        <v>45105</v>
      </c>
      <c r="B223" s="4">
        <f>'Control panel'!B232-'Control panel'!C232</f>
        <v>0</v>
      </c>
      <c r="C223" s="28">
        <f>IF(B223&lt;0,-'Control panel'!E232*(B223/1000)*IF('Control panel'!$D$8="Yes",1.27,1),-'Control panel'!D232*(B223/1000)*IF('Control panel'!$D$8="Yes",1.27,1))</f>
        <v>0</v>
      </c>
      <c r="D223" s="3">
        <f>'Control panel'!E232*('Control panel'!C232/1000)</f>
        <v>0</v>
      </c>
      <c r="E223" s="3">
        <f ca="1">IF(I223="Y",+SUM(INDIRECT("C"&amp;MATCH(A223,A:A,0)&amp;":C"&amp;MATCH(WORKDAY(A223+1,-2,'Hungarian non-working days'!$A$2:$A$1001),A:A,0))),"-")</f>
        <v>0</v>
      </c>
      <c r="F223" s="3">
        <f ca="1">IF(I223="Y",SUM(INDIRECT("D"&amp;MATCH(A223,A:A,0)&amp;":D"&amp;MATCH(WORKDAY(A223+1,-2,'Hungarian non-working days'!$A$2:$A$1001),A:A,0))),"-")</f>
        <v>0</v>
      </c>
      <c r="G223" s="3">
        <f ca="1">IF(I223="Y",MAX(IFERROR(AVERAGEIF(INDIRECT("F"&amp;MATCH(A223,A:A,0)&amp;":F"&amp;MATCH(WORKDAY(A223+1,-250,'Hungarian non-working days'!$A$2:$A$1001),A:A,0)),"&gt;0",INDIRECT("F"&amp;MATCH(A223,A:A,0)&amp;":F"&amp;MATCH(WORKDAY(A223+1,-250,'Hungarian non-working days'!$A$2:$A$1001),A:A,0))),0),IFERROR(AVERAGEIF(INDIRECT("F"&amp;MATCH(A223,A:A,0)&amp;":F"&amp;MATCH(WORKDAY(A223+1,-10,'Hungarian non-working days'!$A$2:$A$1001),A:A,0)),"&gt;0",INDIRECT("F"&amp;MATCH(A223,A:A,0)&amp;":F"&amp;MATCH(WORKDAY(A223+1,-10,'Hungarian non-working days'!$A$2:$A$1001),A:A,0))),0)),"-")</f>
        <v>0</v>
      </c>
      <c r="H223" s="27">
        <f>IF(A223&lt;WORKDAY('Control panel'!$D$10,2,'Hungarian non-working days'!A219:A10217),"",IF(I223="Y",IFERROR(E223/G223,0),"-"))</f>
        <v>0</v>
      </c>
      <c r="I223" s="26" t="str">
        <f>IF(WORKDAY(A223,1,'Hungarian non-working days'!$A$2:$A$1001)=A223+1,"Y","N")</f>
        <v>Y</v>
      </c>
      <c r="K223" s="39">
        <v>217</v>
      </c>
      <c r="L223" s="40">
        <f>(1-'Control panel'!$D$2)*POWER('Control panel'!$D$2,K223-1)/(1-POWER('Control panel'!$D$2,365))</f>
        <v>0.00083435489651088489</v>
      </c>
      <c r="T223" s="1">
        <v>45005</v>
      </c>
      <c r="U223" s="53">
        <v>-0.0086669250908810239</v>
      </c>
      <c r="X223" s="1">
        <v>45005</v>
      </c>
      <c r="Y223" s="53">
        <v>-0.0097449816918379617</v>
      </c>
      <c r="Z223" s="54">
        <f t="shared" si="3"/>
        <v>0.0010780566009569378</v>
      </c>
    </row>
    <row r="224" spans="1:26" ht="15">
      <c r="A224" s="1">
        <f>'Control panel'!A233</f>
        <v>45104</v>
      </c>
      <c r="B224" s="4">
        <f>'Control panel'!B233-'Control panel'!C233</f>
        <v>0</v>
      </c>
      <c r="C224" s="28">
        <f>IF(B224&lt;0,-'Control panel'!E233*(B224/1000)*IF('Control panel'!$D$8="Yes",1.27,1),-'Control panel'!D233*(B224/1000)*IF('Control panel'!$D$8="Yes",1.27,1))</f>
        <v>0</v>
      </c>
      <c r="D224" s="3">
        <f>'Control panel'!E233*('Control panel'!C233/1000)</f>
        <v>0</v>
      </c>
      <c r="E224" s="3">
        <f ca="1">IF(I224="Y",+SUM(INDIRECT("C"&amp;MATCH(A224,A:A,0)&amp;":C"&amp;MATCH(WORKDAY(A224+1,-2,'Hungarian non-working days'!$A$2:$A$1001),A:A,0))),"-")</f>
        <v>0</v>
      </c>
      <c r="F224" s="3">
        <f ca="1">IF(I224="Y",SUM(INDIRECT("D"&amp;MATCH(A224,A:A,0)&amp;":D"&amp;MATCH(WORKDAY(A224+1,-2,'Hungarian non-working days'!$A$2:$A$1001),A:A,0))),"-")</f>
        <v>0</v>
      </c>
      <c r="G224" s="3">
        <f ca="1">IF(I224="Y",MAX(IFERROR(AVERAGEIF(INDIRECT("F"&amp;MATCH(A224,A:A,0)&amp;":F"&amp;MATCH(WORKDAY(A224+1,-250,'Hungarian non-working days'!$A$2:$A$1001),A:A,0)),"&gt;0",INDIRECT("F"&amp;MATCH(A224,A:A,0)&amp;":F"&amp;MATCH(WORKDAY(A224+1,-250,'Hungarian non-working days'!$A$2:$A$1001),A:A,0))),0),IFERROR(AVERAGEIF(INDIRECT("F"&amp;MATCH(A224,A:A,0)&amp;":F"&amp;MATCH(WORKDAY(A224+1,-10,'Hungarian non-working days'!$A$2:$A$1001),A:A,0)),"&gt;0",INDIRECT("F"&amp;MATCH(A224,A:A,0)&amp;":F"&amp;MATCH(WORKDAY(A224+1,-10,'Hungarian non-working days'!$A$2:$A$1001),A:A,0))),0)),"-")</f>
        <v>0</v>
      </c>
      <c r="H224" s="27">
        <f>IF(A224&lt;WORKDAY('Control panel'!$D$10,2,'Hungarian non-working days'!A220:A10218),"",IF(I224="Y",IFERROR(E224/G224,0),"-"))</f>
        <v>0</v>
      </c>
      <c r="I224" s="26" t="str">
        <f>IF(WORKDAY(A224,1,'Hungarian non-working days'!$A$2:$A$1001)=A224+1,"Y","N")</f>
        <v>Y</v>
      </c>
      <c r="K224" s="39">
        <v>218</v>
      </c>
      <c r="L224" s="40">
        <f>(1-'Control panel'!$D$2)*POWER('Control panel'!$D$2,K224-1)/(1-POWER('Control panel'!$D$2,365))</f>
        <v>0.00082392546030449871</v>
      </c>
      <c r="T224" s="1">
        <v>45002</v>
      </c>
      <c r="U224" s="53">
        <v>-0.0097449816918379721</v>
      </c>
      <c r="X224" s="1">
        <v>45004</v>
      </c>
      <c r="Y224" s="53">
        <v>-0.0066634749658007475</v>
      </c>
      <c r="Z224" s="54">
        <f t="shared" si="3"/>
        <v>-0.0030815067260372246</v>
      </c>
    </row>
    <row r="225" spans="1:26" ht="15">
      <c r="A225" s="1">
        <f>'Control panel'!A234</f>
        <v>45103</v>
      </c>
      <c r="B225" s="4">
        <f>'Control panel'!B234-'Control panel'!C234</f>
        <v>0</v>
      </c>
      <c r="C225" s="28">
        <f>IF(B225&lt;0,-'Control panel'!E234*(B225/1000)*IF('Control panel'!$D$8="Yes",1.27,1),-'Control panel'!D234*(B225/1000)*IF('Control panel'!$D$8="Yes",1.27,1))</f>
        <v>0</v>
      </c>
      <c r="D225" s="3">
        <f>'Control panel'!E234*('Control panel'!C234/1000)</f>
        <v>0</v>
      </c>
      <c r="E225" s="3">
        <f ca="1">IF(I225="Y",+SUM(INDIRECT("C"&amp;MATCH(A225,A:A,0)&amp;":C"&amp;MATCH(WORKDAY(A225+1,-2,'Hungarian non-working days'!$A$2:$A$1001),A:A,0))),"-")</f>
        <v>0</v>
      </c>
      <c r="F225" s="3">
        <f ca="1">IF(I225="Y",SUM(INDIRECT("D"&amp;MATCH(A225,A:A,0)&amp;":D"&amp;MATCH(WORKDAY(A225+1,-2,'Hungarian non-working days'!$A$2:$A$1001),A:A,0))),"-")</f>
        <v>0</v>
      </c>
      <c r="G225" s="3">
        <f ca="1">IF(I225="Y",MAX(IFERROR(AVERAGEIF(INDIRECT("F"&amp;MATCH(A225,A:A,0)&amp;":F"&amp;MATCH(WORKDAY(A225+1,-250,'Hungarian non-working days'!$A$2:$A$1001),A:A,0)),"&gt;0",INDIRECT("F"&amp;MATCH(A225,A:A,0)&amp;":F"&amp;MATCH(WORKDAY(A225+1,-250,'Hungarian non-working days'!$A$2:$A$1001),A:A,0))),0),IFERROR(AVERAGEIF(INDIRECT("F"&amp;MATCH(A225,A:A,0)&amp;":F"&amp;MATCH(WORKDAY(A225+1,-10,'Hungarian non-working days'!$A$2:$A$1001),A:A,0)),"&gt;0",INDIRECT("F"&amp;MATCH(A225,A:A,0)&amp;":F"&amp;MATCH(WORKDAY(A225+1,-10,'Hungarian non-working days'!$A$2:$A$1001),A:A,0))),0)),"-")</f>
        <v>0</v>
      </c>
      <c r="H225" s="27">
        <f>IF(A225&lt;WORKDAY('Control panel'!$D$10,2,'Hungarian non-working days'!A221:A10219),"",IF(I225="Y",IFERROR(E225/G225,0),"-"))</f>
        <v>0</v>
      </c>
      <c r="I225" s="26" t="str">
        <f>IF(WORKDAY(A225,1,'Hungarian non-working days'!$A$2:$A$1001)=A225+1,"Y","N")</f>
        <v>Y</v>
      </c>
      <c r="K225" s="39">
        <v>219</v>
      </c>
      <c r="L225" s="40">
        <f>(1-'Control panel'!$D$2)*POWER('Control panel'!$D$2,K225-1)/(1-POWER('Control panel'!$D$2,365))</f>
        <v>0.00081362639205069271</v>
      </c>
      <c r="T225" s="1">
        <v>45001</v>
      </c>
      <c r="U225" s="53">
        <v>-0.0066634749658007544</v>
      </c>
      <c r="X225" s="1">
        <v>45001</v>
      </c>
      <c r="Y225" s="53">
        <v>-0.015982492698087679</v>
      </c>
      <c r="Z225" s="54">
        <f t="shared" si="3"/>
        <v>0.0093190177322869244</v>
      </c>
    </row>
    <row r="226" spans="1:26" ht="15">
      <c r="A226" s="1">
        <f>'Control panel'!A235</f>
        <v>45102</v>
      </c>
      <c r="B226" s="4">
        <f>'Control panel'!B235-'Control panel'!C235</f>
        <v>0</v>
      </c>
      <c r="C226" s="28">
        <f>IF(B226&lt;0,-'Control panel'!E235*(B226/1000)*IF('Control panel'!$D$8="Yes",1.27,1),-'Control panel'!D235*(B226/1000)*IF('Control panel'!$D$8="Yes",1.27,1))</f>
        <v>0</v>
      </c>
      <c r="D226" s="3">
        <f>'Control panel'!E235*('Control panel'!C235/1000)</f>
        <v>0</v>
      </c>
      <c r="E226" s="3">
        <f ca="1">IF(I226="Y",+SUM(INDIRECT("C"&amp;MATCH(A226,A:A,0)&amp;":C"&amp;MATCH(WORKDAY(A226+1,-2,'Hungarian non-working days'!$A$2:$A$1001),A:A,0))),"-")</f>
        <v>0</v>
      </c>
      <c r="F226" s="3">
        <f ca="1">IF(I226="Y",SUM(INDIRECT("D"&amp;MATCH(A226,A:A,0)&amp;":D"&amp;MATCH(WORKDAY(A226+1,-2,'Hungarian non-working days'!$A$2:$A$1001),A:A,0))),"-")</f>
        <v>0</v>
      </c>
      <c r="G226" s="3">
        <f ca="1">IF(I226="Y",MAX(IFERROR(AVERAGEIF(INDIRECT("F"&amp;MATCH(A226,A:A,0)&amp;":F"&amp;MATCH(WORKDAY(A226+1,-250,'Hungarian non-working days'!$A$2:$A$1001),A:A,0)),"&gt;0",INDIRECT("F"&amp;MATCH(A226,A:A,0)&amp;":F"&amp;MATCH(WORKDAY(A226+1,-250,'Hungarian non-working days'!$A$2:$A$1001),A:A,0))),0),IFERROR(AVERAGEIF(INDIRECT("F"&amp;MATCH(A226,A:A,0)&amp;":F"&amp;MATCH(WORKDAY(A226+1,-10,'Hungarian non-working days'!$A$2:$A$1001),A:A,0)),"&gt;0",INDIRECT("F"&amp;MATCH(A226,A:A,0)&amp;":F"&amp;MATCH(WORKDAY(A226+1,-10,'Hungarian non-working days'!$A$2:$A$1001),A:A,0))),0)),"-")</f>
        <v>0</v>
      </c>
      <c r="H226" s="27">
        <f>IF(A226&lt;WORKDAY('Control panel'!$D$10,2,'Hungarian non-working days'!A222:A10220),"",IF(I226="Y",IFERROR(E226/G226,0),"-"))</f>
        <v>0</v>
      </c>
      <c r="I226" s="26" t="str">
        <f>IF(WORKDAY(A226,1,'Hungarian non-working days'!$A$2:$A$1001)=A226+1,"Y","N")</f>
        <v>Y</v>
      </c>
      <c r="K226" s="39">
        <v>220</v>
      </c>
      <c r="L226" s="40">
        <f>(1-'Control panel'!$D$2)*POWER('Control panel'!$D$2,K226-1)/(1-POWER('Control panel'!$D$2,365))</f>
        <v>0.000803456062150059</v>
      </c>
      <c r="T226" s="1">
        <v>44999</v>
      </c>
      <c r="U226" s="53">
        <v>-0.0159824926980877</v>
      </c>
      <c r="X226" s="1">
        <v>45000</v>
      </c>
      <c r="Y226" s="53">
        <v>-0.018244157232353588</v>
      </c>
      <c r="Z226" s="54">
        <f t="shared" si="3"/>
        <v>0.0022616645342658885</v>
      </c>
    </row>
    <row r="227" spans="1:26" ht="15">
      <c r="A227" s="1">
        <f>'Control panel'!A236</f>
        <v>45101</v>
      </c>
      <c r="B227" s="4">
        <f>'Control panel'!B236-'Control panel'!C236</f>
        <v>0</v>
      </c>
      <c r="C227" s="28">
        <f>IF(B227&lt;0,-'Control panel'!E236*(B227/1000)*IF('Control panel'!$D$8="Yes",1.27,1),-'Control panel'!D236*(B227/1000)*IF('Control panel'!$D$8="Yes",1.27,1))</f>
        <v>0</v>
      </c>
      <c r="D227" s="3">
        <f>'Control panel'!E236*('Control panel'!C236/1000)</f>
        <v>0</v>
      </c>
      <c r="E227" s="3" t="str">
        <f ca="1">IF(I227="Y",+SUM(INDIRECT("C"&amp;MATCH(A227,A:A,0)&amp;":C"&amp;MATCH(WORKDAY(A227+1,-2,'Hungarian non-working days'!$A$2:$A$1001),A:A,0))),"-")</f>
        <v>-</v>
      </c>
      <c r="F227" s="3" t="str">
        <f ca="1">IF(I227="Y",SUM(INDIRECT("D"&amp;MATCH(A227,A:A,0)&amp;":D"&amp;MATCH(WORKDAY(A227+1,-2,'Hungarian non-working days'!$A$2:$A$1001),A:A,0))),"-")</f>
        <v>-</v>
      </c>
      <c r="G227" s="3" t="str">
        <f ca="1">IF(I227="Y",MAX(IFERROR(AVERAGEIF(INDIRECT("F"&amp;MATCH(A227,A:A,0)&amp;":F"&amp;MATCH(WORKDAY(A227+1,-250,'Hungarian non-working days'!$A$2:$A$1001),A:A,0)),"&gt;0",INDIRECT("F"&amp;MATCH(A227,A:A,0)&amp;":F"&amp;MATCH(WORKDAY(A227+1,-250,'Hungarian non-working days'!$A$2:$A$1001),A:A,0))),0),IFERROR(AVERAGEIF(INDIRECT("F"&amp;MATCH(A227,A:A,0)&amp;":F"&amp;MATCH(WORKDAY(A227+1,-10,'Hungarian non-working days'!$A$2:$A$1001),A:A,0)),"&gt;0",INDIRECT("F"&amp;MATCH(A227,A:A,0)&amp;":F"&amp;MATCH(WORKDAY(A227+1,-10,'Hungarian non-working days'!$A$2:$A$1001),A:A,0))),0)),"-")</f>
        <v>-</v>
      </c>
      <c r="H227" s="27" t="str">
        <f>IF(A227&lt;WORKDAY('Control panel'!$D$10,2,'Hungarian non-working days'!A223:A10221),"",IF(I227="Y",IFERROR(E227/G227,0),"-"))</f>
        <v>-</v>
      </c>
      <c r="I227" s="26" t="str">
        <f>IF(WORKDAY(A227,1,'Hungarian non-working days'!$A$2:$A$1001)=A227+1,"Y","N")</f>
        <v>N</v>
      </c>
      <c r="K227" s="39">
        <v>221</v>
      </c>
      <c r="L227" s="40">
        <f>(1-'Control panel'!$D$2)*POWER('Control panel'!$D$2,K227-1)/(1-POWER('Control panel'!$D$2,365))</f>
        <v>0.00079341286137318324</v>
      </c>
      <c r="T227" s="1">
        <v>44998</v>
      </c>
      <c r="U227" s="53">
        <v>-0.018244157232353612</v>
      </c>
      <c r="X227" s="1">
        <v>44998</v>
      </c>
      <c r="Y227" s="53">
        <v>-0.0074164060969552229</v>
      </c>
      <c r="Z227" s="54">
        <f t="shared" si="3"/>
        <v>-0.01082775113539839</v>
      </c>
    </row>
    <row r="228" spans="1:26" ht="15">
      <c r="A228" s="1">
        <f>'Control panel'!A237</f>
        <v>45100</v>
      </c>
      <c r="B228" s="4">
        <f>'Control panel'!B237-'Control panel'!C237</f>
        <v>0</v>
      </c>
      <c r="C228" s="28">
        <f>IF(B228&lt;0,-'Control panel'!E237*(B228/1000)*IF('Control panel'!$D$8="Yes",1.27,1),-'Control panel'!D237*(B228/1000)*IF('Control panel'!$D$8="Yes",1.27,1))</f>
        <v>0</v>
      </c>
      <c r="D228" s="3">
        <f>'Control panel'!E237*('Control panel'!C237/1000)</f>
        <v>0</v>
      </c>
      <c r="E228" s="3" t="str">
        <f ca="1">IF(I228="Y",+SUM(INDIRECT("C"&amp;MATCH(A228,A:A,0)&amp;":C"&amp;MATCH(WORKDAY(A228+1,-2,'Hungarian non-working days'!$A$2:$A$1001),A:A,0))),"-")</f>
        <v>-</v>
      </c>
      <c r="F228" s="3" t="str">
        <f ca="1">IF(I228="Y",SUM(INDIRECT("D"&amp;MATCH(A228,A:A,0)&amp;":D"&amp;MATCH(WORKDAY(A228+1,-2,'Hungarian non-working days'!$A$2:$A$1001),A:A,0))),"-")</f>
        <v>-</v>
      </c>
      <c r="G228" s="3" t="str">
        <f ca="1">IF(I228="Y",MAX(IFERROR(AVERAGEIF(INDIRECT("F"&amp;MATCH(A228,A:A,0)&amp;":F"&amp;MATCH(WORKDAY(A228+1,-250,'Hungarian non-working days'!$A$2:$A$1001),A:A,0)),"&gt;0",INDIRECT("F"&amp;MATCH(A228,A:A,0)&amp;":F"&amp;MATCH(WORKDAY(A228+1,-250,'Hungarian non-working days'!$A$2:$A$1001),A:A,0))),0),IFERROR(AVERAGEIF(INDIRECT("F"&amp;MATCH(A228,A:A,0)&amp;":F"&amp;MATCH(WORKDAY(A228+1,-10,'Hungarian non-working days'!$A$2:$A$1001),A:A,0)),"&gt;0",INDIRECT("F"&amp;MATCH(A228,A:A,0)&amp;":F"&amp;MATCH(WORKDAY(A228+1,-10,'Hungarian non-working days'!$A$2:$A$1001),A:A,0))),0)),"-")</f>
        <v>-</v>
      </c>
      <c r="H228" s="27" t="str">
        <f>IF(A228&lt;WORKDAY('Control panel'!$D$10,2,'Hungarian non-working days'!A224:A10222),"",IF(I228="Y",IFERROR(E228/G228,0),"-"))</f>
        <v>-</v>
      </c>
      <c r="I228" s="26" t="str">
        <f>IF(WORKDAY(A228,1,'Hungarian non-working days'!$A$2:$A$1001)=A228+1,"Y","N")</f>
        <v>N</v>
      </c>
      <c r="K228" s="39">
        <v>222</v>
      </c>
      <c r="L228" s="40">
        <f>(1-'Control panel'!$D$2)*POWER('Control panel'!$D$2,K228-1)/(1-POWER('Control panel'!$D$2,365))</f>
        <v>0.0007834952006060185</v>
      </c>
      <c r="T228" s="1">
        <v>44995</v>
      </c>
      <c r="U228" s="53">
        <v>-0.0074164060969552333</v>
      </c>
      <c r="X228" s="1">
        <v>44997</v>
      </c>
      <c r="Y228" s="53">
        <v>-0.0067458276004262567</v>
      </c>
      <c r="Z228" s="54">
        <f t="shared" si="3"/>
        <v>-0.00067057849652897659</v>
      </c>
    </row>
    <row r="229" spans="1:26" ht="15">
      <c r="A229" s="1">
        <f>'Control panel'!A238</f>
        <v>45099</v>
      </c>
      <c r="B229" s="4">
        <f>'Control panel'!B238-'Control panel'!C238</f>
        <v>0</v>
      </c>
      <c r="C229" s="28">
        <f>IF(B229&lt;0,-'Control panel'!E238*(B229/1000)*IF('Control panel'!$D$8="Yes",1.27,1),-'Control panel'!D238*(B229/1000)*IF('Control panel'!$D$8="Yes",1.27,1))</f>
        <v>0</v>
      </c>
      <c r="D229" s="3">
        <f>'Control panel'!E238*('Control panel'!C238/1000)</f>
        <v>0</v>
      </c>
      <c r="E229" s="3">
        <f ca="1">IF(I229="Y",+SUM(INDIRECT("C"&amp;MATCH(A229,A:A,0)&amp;":C"&amp;MATCH(WORKDAY(A229+1,-2,'Hungarian non-working days'!$A$2:$A$1001),A:A,0))),"-")</f>
        <v>0</v>
      </c>
      <c r="F229" s="3">
        <f ca="1">IF(I229="Y",SUM(INDIRECT("D"&amp;MATCH(A229,A:A,0)&amp;":D"&amp;MATCH(WORKDAY(A229+1,-2,'Hungarian non-working days'!$A$2:$A$1001),A:A,0))),"-")</f>
        <v>0</v>
      </c>
      <c r="G229" s="3">
        <f ca="1">IF(I229="Y",MAX(IFERROR(AVERAGEIF(INDIRECT("F"&amp;MATCH(A229,A:A,0)&amp;":F"&amp;MATCH(WORKDAY(A229+1,-250,'Hungarian non-working days'!$A$2:$A$1001),A:A,0)),"&gt;0",INDIRECT("F"&amp;MATCH(A229,A:A,0)&amp;":F"&amp;MATCH(WORKDAY(A229+1,-250,'Hungarian non-working days'!$A$2:$A$1001),A:A,0))),0),IFERROR(AVERAGEIF(INDIRECT("F"&amp;MATCH(A229,A:A,0)&amp;":F"&amp;MATCH(WORKDAY(A229+1,-10,'Hungarian non-working days'!$A$2:$A$1001),A:A,0)),"&gt;0",INDIRECT("F"&amp;MATCH(A229,A:A,0)&amp;":F"&amp;MATCH(WORKDAY(A229+1,-10,'Hungarian non-working days'!$A$2:$A$1001),A:A,0))),0)),"-")</f>
        <v>0</v>
      </c>
      <c r="H229" s="27">
        <f>IF(A229&lt;WORKDAY('Control panel'!$D$10,2,'Hungarian non-working days'!A225:A10223),"",IF(I229="Y",IFERROR(E229/G229,0),"-"))</f>
        <v>0</v>
      </c>
      <c r="I229" s="26" t="str">
        <f>IF(WORKDAY(A229,1,'Hungarian non-working days'!$A$2:$A$1001)=A229+1,"Y","N")</f>
        <v>Y</v>
      </c>
      <c r="K229" s="39">
        <v>223</v>
      </c>
      <c r="L229" s="40">
        <f>(1-'Control panel'!$D$2)*POWER('Control panel'!$D$2,K229-1)/(1-POWER('Control panel'!$D$2,365))</f>
        <v>0.00077370151059844331</v>
      </c>
      <c r="T229" s="1">
        <v>44994</v>
      </c>
      <c r="U229" s="53">
        <v>-0.0067458276004262628</v>
      </c>
      <c r="X229" s="1">
        <v>44994</v>
      </c>
      <c r="Y229" s="53">
        <v>-0.0022588522624106089</v>
      </c>
      <c r="Z229" s="54">
        <f t="shared" si="3"/>
        <v>-0.0044869753380156543</v>
      </c>
    </row>
    <row r="230" spans="1:26" ht="15">
      <c r="A230" s="1">
        <f>'Control panel'!A239</f>
        <v>45098</v>
      </c>
      <c r="B230" s="4">
        <f>'Control panel'!B239-'Control panel'!C239</f>
        <v>0</v>
      </c>
      <c r="C230" s="28">
        <f>IF(B230&lt;0,-'Control panel'!E239*(B230/1000)*IF('Control panel'!$D$8="Yes",1.27,1),-'Control panel'!D239*(B230/1000)*IF('Control panel'!$D$8="Yes",1.27,1))</f>
        <v>0</v>
      </c>
      <c r="D230" s="3">
        <f>'Control panel'!E239*('Control panel'!C239/1000)</f>
        <v>0</v>
      </c>
      <c r="E230" s="3">
        <f ca="1">IF(I230="Y",+SUM(INDIRECT("C"&amp;MATCH(A230,A:A,0)&amp;":C"&amp;MATCH(WORKDAY(A230+1,-2,'Hungarian non-working days'!$A$2:$A$1001),A:A,0))),"-")</f>
        <v>0</v>
      </c>
      <c r="F230" s="3">
        <f ca="1">IF(I230="Y",SUM(INDIRECT("D"&amp;MATCH(A230,A:A,0)&amp;":D"&amp;MATCH(WORKDAY(A230+1,-2,'Hungarian non-working days'!$A$2:$A$1001),A:A,0))),"-")</f>
        <v>0</v>
      </c>
      <c r="G230" s="3">
        <f ca="1">IF(I230="Y",MAX(IFERROR(AVERAGEIF(INDIRECT("F"&amp;MATCH(A230,A:A,0)&amp;":F"&amp;MATCH(WORKDAY(A230+1,-250,'Hungarian non-working days'!$A$2:$A$1001),A:A,0)),"&gt;0",INDIRECT("F"&amp;MATCH(A230,A:A,0)&amp;":F"&amp;MATCH(WORKDAY(A230+1,-250,'Hungarian non-working days'!$A$2:$A$1001),A:A,0))),0),IFERROR(AVERAGEIF(INDIRECT("F"&amp;MATCH(A230,A:A,0)&amp;":F"&amp;MATCH(WORKDAY(A230+1,-10,'Hungarian non-working days'!$A$2:$A$1001),A:A,0)),"&gt;0",INDIRECT("F"&amp;MATCH(A230,A:A,0)&amp;":F"&amp;MATCH(WORKDAY(A230+1,-10,'Hungarian non-working days'!$A$2:$A$1001),A:A,0))),0)),"-")</f>
        <v>0</v>
      </c>
      <c r="H230" s="27">
        <f>IF(A230&lt;WORKDAY('Control panel'!$D$10,2,'Hungarian non-working days'!A226:A10224),"",IF(I230="Y",IFERROR(E230/G230,0),"-"))</f>
        <v>0</v>
      </c>
      <c r="I230" s="26" t="str">
        <f>IF(WORKDAY(A230,1,'Hungarian non-working days'!$A$2:$A$1001)=A230+1,"Y","N")</f>
        <v>Y</v>
      </c>
      <c r="K230" s="39">
        <v>224</v>
      </c>
      <c r="L230" s="40">
        <f>(1-'Control panel'!$D$2)*POWER('Control panel'!$D$2,K230-1)/(1-POWER('Control panel'!$D$2,365))</f>
        <v>0.00076403024171596285</v>
      </c>
      <c r="T230" s="1">
        <v>44993</v>
      </c>
      <c r="U230" s="53">
        <v>-0.0022588522624106106</v>
      </c>
      <c r="X230" s="1">
        <v>44993</v>
      </c>
      <c r="Y230" s="53">
        <v>0.0025721262648842487</v>
      </c>
      <c r="Z230" s="54">
        <f t="shared" si="3"/>
        <v>-0.0048309785272948593</v>
      </c>
    </row>
    <row r="231" spans="1:26" ht="15">
      <c r="A231" s="1">
        <f>'Control panel'!A240</f>
        <v>45097</v>
      </c>
      <c r="B231" s="4">
        <f>'Control panel'!B240-'Control panel'!C240</f>
        <v>0</v>
      </c>
      <c r="C231" s="28">
        <f>IF(B231&lt;0,-'Control panel'!E240*(B231/1000)*IF('Control panel'!$D$8="Yes",1.27,1),-'Control panel'!D240*(B231/1000)*IF('Control panel'!$D$8="Yes",1.27,1))</f>
        <v>0</v>
      </c>
      <c r="D231" s="3">
        <f>'Control panel'!E240*('Control panel'!C240/1000)</f>
        <v>0</v>
      </c>
      <c r="E231" s="3">
        <f ca="1">IF(I231="Y",+SUM(INDIRECT("C"&amp;MATCH(A231,A:A,0)&amp;":C"&amp;MATCH(WORKDAY(A231+1,-2,'Hungarian non-working days'!$A$2:$A$1001),A:A,0))),"-")</f>
        <v>0</v>
      </c>
      <c r="F231" s="3">
        <f ca="1">IF(I231="Y",SUM(INDIRECT("D"&amp;MATCH(A231,A:A,0)&amp;":D"&amp;MATCH(WORKDAY(A231+1,-2,'Hungarian non-working days'!$A$2:$A$1001),A:A,0))),"-")</f>
        <v>0</v>
      </c>
      <c r="G231" s="3">
        <f ca="1">IF(I231="Y",MAX(IFERROR(AVERAGEIF(INDIRECT("F"&amp;MATCH(A231,A:A,0)&amp;":F"&amp;MATCH(WORKDAY(A231+1,-250,'Hungarian non-working days'!$A$2:$A$1001),A:A,0)),"&gt;0",INDIRECT("F"&amp;MATCH(A231,A:A,0)&amp;":F"&amp;MATCH(WORKDAY(A231+1,-250,'Hungarian non-working days'!$A$2:$A$1001),A:A,0))),0),IFERROR(AVERAGEIF(INDIRECT("F"&amp;MATCH(A231,A:A,0)&amp;":F"&amp;MATCH(WORKDAY(A231+1,-10,'Hungarian non-working days'!$A$2:$A$1001),A:A,0)),"&gt;0",INDIRECT("F"&amp;MATCH(A231,A:A,0)&amp;":F"&amp;MATCH(WORKDAY(A231+1,-10,'Hungarian non-working days'!$A$2:$A$1001),A:A,0))),0)),"-")</f>
        <v>0</v>
      </c>
      <c r="H231" s="27">
        <f>IF(A231&lt;WORKDAY('Control panel'!$D$10,2,'Hungarian non-working days'!A227:A10225),"",IF(I231="Y",IFERROR(E231/G231,0),"-"))</f>
        <v>0</v>
      </c>
      <c r="I231" s="26" t="str">
        <f>IF(WORKDAY(A231,1,'Hungarian non-working days'!$A$2:$A$1001)=A231+1,"Y","N")</f>
        <v>Y</v>
      </c>
      <c r="K231" s="39">
        <v>225</v>
      </c>
      <c r="L231" s="40">
        <f>(1-'Control panel'!$D$2)*POWER('Control panel'!$D$2,K231-1)/(1-POWER('Control panel'!$D$2,365))</f>
        <v>0.00075447986369451333</v>
      </c>
      <c r="T231" s="1">
        <v>44992</v>
      </c>
      <c r="U231" s="53">
        <v>0.0025721262648842514</v>
      </c>
      <c r="X231" s="1">
        <v>44992</v>
      </c>
      <c r="Y231" s="53">
        <v>-0.0034718699821041439</v>
      </c>
      <c r="Z231" s="54">
        <f t="shared" si="3"/>
        <v>0.0060439962469883953</v>
      </c>
    </row>
    <row r="232" spans="1:26" ht="15">
      <c r="A232" s="1">
        <f>'Control panel'!A241</f>
        <v>45096</v>
      </c>
      <c r="B232" s="4">
        <f>'Control panel'!B241-'Control panel'!C241</f>
        <v>0</v>
      </c>
      <c r="C232" s="28">
        <f>IF(B232&lt;0,-'Control panel'!E241*(B232/1000)*IF('Control panel'!$D$8="Yes",1.27,1),-'Control panel'!D241*(B232/1000)*IF('Control panel'!$D$8="Yes",1.27,1))</f>
        <v>0</v>
      </c>
      <c r="D232" s="3">
        <f>'Control panel'!E241*('Control panel'!C241/1000)</f>
        <v>0</v>
      </c>
      <c r="E232" s="3">
        <f ca="1">IF(I232="Y",+SUM(INDIRECT("C"&amp;MATCH(A232,A:A,0)&amp;":C"&amp;MATCH(WORKDAY(A232+1,-2,'Hungarian non-working days'!$A$2:$A$1001),A:A,0))),"-")</f>
        <v>0</v>
      </c>
      <c r="F232" s="3">
        <f ca="1">IF(I232="Y",SUM(INDIRECT("D"&amp;MATCH(A232,A:A,0)&amp;":D"&amp;MATCH(WORKDAY(A232+1,-2,'Hungarian non-working days'!$A$2:$A$1001),A:A,0))),"-")</f>
        <v>0</v>
      </c>
      <c r="G232" s="3">
        <f ca="1">IF(I232="Y",MAX(IFERROR(AVERAGEIF(INDIRECT("F"&amp;MATCH(A232,A:A,0)&amp;":F"&amp;MATCH(WORKDAY(A232+1,-250,'Hungarian non-working days'!$A$2:$A$1001),A:A,0)),"&gt;0",INDIRECT("F"&amp;MATCH(A232,A:A,0)&amp;":F"&amp;MATCH(WORKDAY(A232+1,-250,'Hungarian non-working days'!$A$2:$A$1001),A:A,0))),0),IFERROR(AVERAGEIF(INDIRECT("F"&amp;MATCH(A232,A:A,0)&amp;":F"&amp;MATCH(WORKDAY(A232+1,-10,'Hungarian non-working days'!$A$2:$A$1001),A:A,0)),"&gt;0",INDIRECT("F"&amp;MATCH(A232,A:A,0)&amp;":F"&amp;MATCH(WORKDAY(A232+1,-10,'Hungarian non-working days'!$A$2:$A$1001),A:A,0))),0)),"-")</f>
        <v>0</v>
      </c>
      <c r="H232" s="27">
        <f>IF(A232&lt;WORKDAY('Control panel'!$D$10,2,'Hungarian non-working days'!A228:A10226),"",IF(I232="Y",IFERROR(E232/G232,0),"-"))</f>
        <v>0</v>
      </c>
      <c r="I232" s="26" t="str">
        <f>IF(WORKDAY(A232,1,'Hungarian non-working days'!$A$2:$A$1001)=A232+1,"Y","N")</f>
        <v>Y</v>
      </c>
      <c r="K232" s="39">
        <v>226</v>
      </c>
      <c r="L232" s="40">
        <f>(1-'Control panel'!$D$2)*POWER('Control panel'!$D$2,K232-1)/(1-POWER('Control panel'!$D$2,365))</f>
        <v>0.00074504886539833177</v>
      </c>
      <c r="T232" s="1">
        <v>44991</v>
      </c>
      <c r="U232" s="53">
        <v>-0.0034718699821041461</v>
      </c>
      <c r="X232" s="1">
        <v>44991</v>
      </c>
      <c r="Y232" s="53">
        <v>-0.0054136866268715261</v>
      </c>
      <c r="Z232" s="54">
        <f t="shared" si="3"/>
        <v>0.00194181664476738</v>
      </c>
    </row>
    <row r="233" spans="1:26" ht="15">
      <c r="A233" s="1">
        <f>'Control panel'!A242</f>
        <v>45095</v>
      </c>
      <c r="B233" s="4">
        <f>'Control panel'!B242-'Control panel'!C242</f>
        <v>0</v>
      </c>
      <c r="C233" s="28">
        <f>IF(B233&lt;0,-'Control panel'!E242*(B233/1000)*IF('Control panel'!$D$8="Yes",1.27,1),-'Control panel'!D242*(B233/1000)*IF('Control panel'!$D$8="Yes",1.27,1))</f>
        <v>0</v>
      </c>
      <c r="D233" s="3">
        <f>'Control panel'!E242*('Control panel'!C242/1000)</f>
        <v>0</v>
      </c>
      <c r="E233" s="3">
        <f ca="1">IF(I233="Y",+SUM(INDIRECT("C"&amp;MATCH(A233,A:A,0)&amp;":C"&amp;MATCH(WORKDAY(A233+1,-2,'Hungarian non-working days'!$A$2:$A$1001),A:A,0))),"-")</f>
        <v>0</v>
      </c>
      <c r="F233" s="3">
        <f ca="1">IF(I233="Y",SUM(INDIRECT("D"&amp;MATCH(A233,A:A,0)&amp;":D"&amp;MATCH(WORKDAY(A233+1,-2,'Hungarian non-working days'!$A$2:$A$1001),A:A,0))),"-")</f>
        <v>0</v>
      </c>
      <c r="G233" s="3">
        <f ca="1">IF(I233="Y",MAX(IFERROR(AVERAGEIF(INDIRECT("F"&amp;MATCH(A233,A:A,0)&amp;":F"&amp;MATCH(WORKDAY(A233+1,-250,'Hungarian non-working days'!$A$2:$A$1001),A:A,0)),"&gt;0",INDIRECT("F"&amp;MATCH(A233,A:A,0)&amp;":F"&amp;MATCH(WORKDAY(A233+1,-250,'Hungarian non-working days'!$A$2:$A$1001),A:A,0))),0),IFERROR(AVERAGEIF(INDIRECT("F"&amp;MATCH(A233,A:A,0)&amp;":F"&amp;MATCH(WORKDAY(A233+1,-10,'Hungarian non-working days'!$A$2:$A$1001),A:A,0)),"&gt;0",INDIRECT("F"&amp;MATCH(A233,A:A,0)&amp;":F"&amp;MATCH(WORKDAY(A233+1,-10,'Hungarian non-working days'!$A$2:$A$1001),A:A,0))),0)),"-")</f>
        <v>0</v>
      </c>
      <c r="H233" s="27">
        <f>IF(A233&lt;WORKDAY('Control panel'!$D$10,2,'Hungarian non-working days'!A229:A10227),"",IF(I233="Y",IFERROR(E233/G233,0),"-"))</f>
        <v>0</v>
      </c>
      <c r="I233" s="26" t="str">
        <f>IF(WORKDAY(A233,1,'Hungarian non-working days'!$A$2:$A$1001)=A233+1,"Y","N")</f>
        <v>Y</v>
      </c>
      <c r="K233" s="39">
        <v>227</v>
      </c>
      <c r="L233" s="40">
        <f>(1-'Control panel'!$D$2)*POWER('Control panel'!$D$2,K233-1)/(1-POWER('Control panel'!$D$2,365))</f>
        <v>0.00073573575458085283</v>
      </c>
      <c r="T233" s="1">
        <v>44988</v>
      </c>
      <c r="U233" s="53">
        <v>-0.0054136866268715295</v>
      </c>
      <c r="X233" s="1">
        <v>44990</v>
      </c>
      <c r="Y233" s="53">
        <v>-0.00085576173743036224</v>
      </c>
      <c r="Z233" s="54">
        <f t="shared" si="3"/>
        <v>-0.0045579248894411671</v>
      </c>
    </row>
    <row r="234" spans="1:26" ht="15">
      <c r="A234" s="1">
        <f>'Control panel'!A243</f>
        <v>45094</v>
      </c>
      <c r="B234" s="4">
        <f>'Control panel'!B243-'Control panel'!C243</f>
        <v>0</v>
      </c>
      <c r="C234" s="28">
        <f>IF(B234&lt;0,-'Control panel'!E243*(B234/1000)*IF('Control panel'!$D$8="Yes",1.27,1),-'Control panel'!D243*(B234/1000)*IF('Control panel'!$D$8="Yes",1.27,1))</f>
        <v>0</v>
      </c>
      <c r="D234" s="3">
        <f>'Control panel'!E243*('Control panel'!C243/1000)</f>
        <v>0</v>
      </c>
      <c r="E234" s="3" t="str">
        <f ca="1">IF(I234="Y",+SUM(INDIRECT("C"&amp;MATCH(A234,A:A,0)&amp;":C"&amp;MATCH(WORKDAY(A234+1,-2,'Hungarian non-working days'!$A$2:$A$1001),A:A,0))),"-")</f>
        <v>-</v>
      </c>
      <c r="F234" s="3" t="str">
        <f ca="1">IF(I234="Y",SUM(INDIRECT("D"&amp;MATCH(A234,A:A,0)&amp;":D"&amp;MATCH(WORKDAY(A234+1,-2,'Hungarian non-working days'!$A$2:$A$1001),A:A,0))),"-")</f>
        <v>-</v>
      </c>
      <c r="G234" s="3" t="str">
        <f ca="1">IF(I234="Y",MAX(IFERROR(AVERAGEIF(INDIRECT("F"&amp;MATCH(A234,A:A,0)&amp;":F"&amp;MATCH(WORKDAY(A234+1,-250,'Hungarian non-working days'!$A$2:$A$1001),A:A,0)),"&gt;0",INDIRECT("F"&amp;MATCH(A234,A:A,0)&amp;":F"&amp;MATCH(WORKDAY(A234+1,-250,'Hungarian non-working days'!$A$2:$A$1001),A:A,0))),0),IFERROR(AVERAGEIF(INDIRECT("F"&amp;MATCH(A234,A:A,0)&amp;":F"&amp;MATCH(WORKDAY(A234+1,-10,'Hungarian non-working days'!$A$2:$A$1001),A:A,0)),"&gt;0",INDIRECT("F"&amp;MATCH(A234,A:A,0)&amp;":F"&amp;MATCH(WORKDAY(A234+1,-10,'Hungarian non-working days'!$A$2:$A$1001),A:A,0))),0)),"-")</f>
        <v>-</v>
      </c>
      <c r="H234" s="27" t="str">
        <f>IF(A234&lt;WORKDAY('Control panel'!$D$10,2,'Hungarian non-working days'!A230:A10228),"",IF(I234="Y",IFERROR(E234/G234,0),"-"))</f>
        <v>-</v>
      </c>
      <c r="I234" s="26" t="str">
        <f>IF(WORKDAY(A234,1,'Hungarian non-working days'!$A$2:$A$1001)=A234+1,"Y","N")</f>
        <v>N</v>
      </c>
      <c r="K234" s="39">
        <v>228</v>
      </c>
      <c r="L234" s="40">
        <f>(1-'Control panel'!$D$2)*POWER('Control panel'!$D$2,K234-1)/(1-POWER('Control panel'!$D$2,365))</f>
        <v>0.00072653905764859207</v>
      </c>
      <c r="T234" s="1">
        <v>44987</v>
      </c>
      <c r="U234" s="53">
        <v>-0.00085576173743036213</v>
      </c>
      <c r="X234" s="1">
        <v>44987</v>
      </c>
      <c r="Y234" s="53">
        <v>-0.0016168957786220474</v>
      </c>
      <c r="Z234" s="54">
        <f t="shared" si="3"/>
        <v>0.00076113404119168527</v>
      </c>
    </row>
    <row r="235" spans="1:26" ht="15">
      <c r="A235" s="1">
        <f>'Control panel'!A244</f>
        <v>45093</v>
      </c>
      <c r="B235" s="4">
        <f>'Control panel'!B244-'Control panel'!C244</f>
        <v>0</v>
      </c>
      <c r="C235" s="28">
        <f>IF(B235&lt;0,-'Control panel'!E244*(B235/1000)*IF('Control panel'!$D$8="Yes",1.27,1),-'Control panel'!D244*(B235/1000)*IF('Control panel'!$D$8="Yes",1.27,1))</f>
        <v>0</v>
      </c>
      <c r="D235" s="3">
        <f>'Control panel'!E244*('Control panel'!C244/1000)</f>
        <v>0</v>
      </c>
      <c r="E235" s="3" t="str">
        <f ca="1">IF(I235="Y",+SUM(INDIRECT("C"&amp;MATCH(A235,A:A,0)&amp;":C"&amp;MATCH(WORKDAY(A235+1,-2,'Hungarian non-working days'!$A$2:$A$1001),A:A,0))),"-")</f>
        <v>-</v>
      </c>
      <c r="F235" s="3" t="str">
        <f ca="1">IF(I235="Y",SUM(INDIRECT("D"&amp;MATCH(A235,A:A,0)&amp;":D"&amp;MATCH(WORKDAY(A235+1,-2,'Hungarian non-working days'!$A$2:$A$1001),A:A,0))),"-")</f>
        <v>-</v>
      </c>
      <c r="G235" s="3" t="str">
        <f ca="1">IF(I235="Y",MAX(IFERROR(AVERAGEIF(INDIRECT("F"&amp;MATCH(A235,A:A,0)&amp;":F"&amp;MATCH(WORKDAY(A235+1,-250,'Hungarian non-working days'!$A$2:$A$1001),A:A,0)),"&gt;0",INDIRECT("F"&amp;MATCH(A235,A:A,0)&amp;":F"&amp;MATCH(WORKDAY(A235+1,-250,'Hungarian non-working days'!$A$2:$A$1001),A:A,0))),0),IFERROR(AVERAGEIF(INDIRECT("F"&amp;MATCH(A235,A:A,0)&amp;":F"&amp;MATCH(WORKDAY(A235+1,-10,'Hungarian non-working days'!$A$2:$A$1001),A:A,0)),"&gt;0",INDIRECT("F"&amp;MATCH(A235,A:A,0)&amp;":F"&amp;MATCH(WORKDAY(A235+1,-10,'Hungarian non-working days'!$A$2:$A$1001),A:A,0))),0)),"-")</f>
        <v>-</v>
      </c>
      <c r="H235" s="27" t="str">
        <f>IF(A235&lt;WORKDAY('Control panel'!$D$10,2,'Hungarian non-working days'!A231:A10229),"",IF(I235="Y",IFERROR(E235/G235,0),"-"))</f>
        <v>-</v>
      </c>
      <c r="I235" s="26" t="str">
        <f>IF(WORKDAY(A235,1,'Hungarian non-working days'!$A$2:$A$1001)=A235+1,"Y","N")</f>
        <v>N</v>
      </c>
      <c r="K235" s="39">
        <v>229</v>
      </c>
      <c r="L235" s="40">
        <f>(1-'Control panel'!$D$2)*POWER('Control panel'!$D$2,K235-1)/(1-POWER('Control panel'!$D$2,365))</f>
        <v>0.00071745731942798473</v>
      </c>
      <c r="T235" s="1">
        <v>44986</v>
      </c>
      <c r="U235" s="53">
        <v>-0.0016168957786220483</v>
      </c>
      <c r="X235" s="1">
        <v>44986</v>
      </c>
      <c r="Y235" s="53">
        <v>-0.0013944460052898752</v>
      </c>
      <c r="Z235" s="54">
        <f t="shared" si="3"/>
        <v>-0.00022244977333217304</v>
      </c>
    </row>
    <row r="236" spans="1:26" ht="15">
      <c r="A236" s="1">
        <f>'Control panel'!A245</f>
        <v>45092</v>
      </c>
      <c r="B236" s="4">
        <f>'Control panel'!B245-'Control panel'!C245</f>
        <v>0</v>
      </c>
      <c r="C236" s="28">
        <f>IF(B236&lt;0,-'Control panel'!E245*(B236/1000)*IF('Control panel'!$D$8="Yes",1.27,1),-'Control panel'!D245*(B236/1000)*IF('Control panel'!$D$8="Yes",1.27,1))</f>
        <v>0</v>
      </c>
      <c r="D236" s="3">
        <f>'Control panel'!E245*('Control panel'!C245/1000)</f>
        <v>0</v>
      </c>
      <c r="E236" s="3">
        <f ca="1">IF(I236="Y",+SUM(INDIRECT("C"&amp;MATCH(A236,A:A,0)&amp;":C"&amp;MATCH(WORKDAY(A236+1,-2,'Hungarian non-working days'!$A$2:$A$1001),A:A,0))),"-")</f>
        <v>0</v>
      </c>
      <c r="F236" s="3">
        <f ca="1">IF(I236="Y",SUM(INDIRECT("D"&amp;MATCH(A236,A:A,0)&amp;":D"&amp;MATCH(WORKDAY(A236+1,-2,'Hungarian non-working days'!$A$2:$A$1001),A:A,0))),"-")</f>
        <v>0</v>
      </c>
      <c r="G236" s="3">
        <f ca="1">IF(I236="Y",MAX(IFERROR(AVERAGEIF(INDIRECT("F"&amp;MATCH(A236,A:A,0)&amp;":F"&amp;MATCH(WORKDAY(A236+1,-250,'Hungarian non-working days'!$A$2:$A$1001),A:A,0)),"&gt;0",INDIRECT("F"&amp;MATCH(A236,A:A,0)&amp;":F"&amp;MATCH(WORKDAY(A236+1,-250,'Hungarian non-working days'!$A$2:$A$1001),A:A,0))),0),IFERROR(AVERAGEIF(INDIRECT("F"&amp;MATCH(A236,A:A,0)&amp;":F"&amp;MATCH(WORKDAY(A236+1,-10,'Hungarian non-working days'!$A$2:$A$1001),A:A,0)),"&gt;0",INDIRECT("F"&amp;MATCH(A236,A:A,0)&amp;":F"&amp;MATCH(WORKDAY(A236+1,-10,'Hungarian non-working days'!$A$2:$A$1001),A:A,0))),0)),"-")</f>
        <v>0</v>
      </c>
      <c r="H236" s="27">
        <f>IF(A236&lt;WORKDAY('Control panel'!$D$10,2,'Hungarian non-working days'!A232:A10230),"",IF(I236="Y",IFERROR(E236/G236,0),"-"))</f>
        <v>0</v>
      </c>
      <c r="I236" s="26" t="str">
        <f>IF(WORKDAY(A236,1,'Hungarian non-working days'!$A$2:$A$1001)=A236+1,"Y","N")</f>
        <v>Y</v>
      </c>
      <c r="K236" s="39">
        <v>230</v>
      </c>
      <c r="L236" s="40">
        <f>(1-'Control panel'!$D$2)*POWER('Control panel'!$D$2,K236-1)/(1-POWER('Control panel'!$D$2,365))</f>
        <v>0.00070848910293513489</v>
      </c>
      <c r="T236" s="1">
        <v>44985</v>
      </c>
      <c r="U236" s="53">
        <v>-0.0013944460052898759</v>
      </c>
      <c r="X236" s="1">
        <v>44985</v>
      </c>
      <c r="Y236" s="53">
        <v>-0.0055094208791550371</v>
      </c>
      <c r="Z236" s="54">
        <f t="shared" si="3"/>
        <v>0.0041149748738651612</v>
      </c>
    </row>
    <row r="237" spans="1:26" ht="15">
      <c r="A237" s="1">
        <f>'Control panel'!A246</f>
        <v>45091</v>
      </c>
      <c r="B237" s="4">
        <f>'Control panel'!B246-'Control panel'!C246</f>
        <v>0</v>
      </c>
      <c r="C237" s="28">
        <f>IF(B237&lt;0,-'Control panel'!E246*(B237/1000)*IF('Control panel'!$D$8="Yes",1.27,1),-'Control panel'!D246*(B237/1000)*IF('Control panel'!$D$8="Yes",1.27,1))</f>
        <v>0</v>
      </c>
      <c r="D237" s="3">
        <f>'Control panel'!E246*('Control panel'!C246/1000)</f>
        <v>0</v>
      </c>
      <c r="E237" s="3">
        <f ca="1">IF(I237="Y",+SUM(INDIRECT("C"&amp;MATCH(A237,A:A,0)&amp;":C"&amp;MATCH(WORKDAY(A237+1,-2,'Hungarian non-working days'!$A$2:$A$1001),A:A,0))),"-")</f>
        <v>0</v>
      </c>
      <c r="F237" s="3">
        <f ca="1">IF(I237="Y",SUM(INDIRECT("D"&amp;MATCH(A237,A:A,0)&amp;":D"&amp;MATCH(WORKDAY(A237+1,-2,'Hungarian non-working days'!$A$2:$A$1001),A:A,0))),"-")</f>
        <v>0</v>
      </c>
      <c r="G237" s="3">
        <f ca="1">IF(I237="Y",MAX(IFERROR(AVERAGEIF(INDIRECT("F"&amp;MATCH(A237,A:A,0)&amp;":F"&amp;MATCH(WORKDAY(A237+1,-250,'Hungarian non-working days'!$A$2:$A$1001),A:A,0)),"&gt;0",INDIRECT("F"&amp;MATCH(A237,A:A,0)&amp;":F"&amp;MATCH(WORKDAY(A237+1,-250,'Hungarian non-working days'!$A$2:$A$1001),A:A,0))),0),IFERROR(AVERAGEIF(INDIRECT("F"&amp;MATCH(A237,A:A,0)&amp;":F"&amp;MATCH(WORKDAY(A237+1,-10,'Hungarian non-working days'!$A$2:$A$1001),A:A,0)),"&gt;0",INDIRECT("F"&amp;MATCH(A237,A:A,0)&amp;":F"&amp;MATCH(WORKDAY(A237+1,-10,'Hungarian non-working days'!$A$2:$A$1001),A:A,0))),0)),"-")</f>
        <v>0</v>
      </c>
      <c r="H237" s="27">
        <f>IF(A237&lt;WORKDAY('Control panel'!$D$10,2,'Hungarian non-working days'!A233:A10231),"",IF(I237="Y",IFERROR(E237/G237,0),"-"))</f>
        <v>0</v>
      </c>
      <c r="I237" s="26" t="str">
        <f>IF(WORKDAY(A237,1,'Hungarian non-working days'!$A$2:$A$1001)=A237+1,"Y","N")</f>
        <v>Y</v>
      </c>
      <c r="K237" s="39">
        <v>231</v>
      </c>
      <c r="L237" s="40">
        <f>(1-'Control panel'!$D$2)*POWER('Control panel'!$D$2,K237-1)/(1-POWER('Control panel'!$D$2,365))</f>
        <v>0.00069963298914844571</v>
      </c>
      <c r="T237" s="1">
        <v>44984</v>
      </c>
      <c r="U237" s="53">
        <v>-0.0055094208791550405</v>
      </c>
      <c r="X237" s="1">
        <v>44984</v>
      </c>
      <c r="Y237" s="53">
        <v>-0.0026839058291900186</v>
      </c>
      <c r="Z237" s="54">
        <f t="shared" si="3"/>
        <v>-0.0028255150499650219</v>
      </c>
    </row>
    <row r="238" spans="1:26" ht="15">
      <c r="A238" s="1">
        <f>'Control panel'!A247</f>
        <v>45090</v>
      </c>
      <c r="B238" s="4">
        <f>'Control panel'!B247-'Control panel'!C247</f>
        <v>0</v>
      </c>
      <c r="C238" s="28">
        <f>IF(B238&lt;0,-'Control panel'!E247*(B238/1000)*IF('Control panel'!$D$8="Yes",1.27,1),-'Control panel'!D247*(B238/1000)*IF('Control panel'!$D$8="Yes",1.27,1))</f>
        <v>0</v>
      </c>
      <c r="D238" s="3">
        <f>'Control panel'!E247*('Control panel'!C247/1000)</f>
        <v>0</v>
      </c>
      <c r="E238" s="3">
        <f ca="1">IF(I238="Y",+SUM(INDIRECT("C"&amp;MATCH(A238,A:A,0)&amp;":C"&amp;MATCH(WORKDAY(A238+1,-2,'Hungarian non-working days'!$A$2:$A$1001),A:A,0))),"-")</f>
        <v>0</v>
      </c>
      <c r="F238" s="3">
        <f ca="1">IF(I238="Y",SUM(INDIRECT("D"&amp;MATCH(A238,A:A,0)&amp;":D"&amp;MATCH(WORKDAY(A238+1,-2,'Hungarian non-working days'!$A$2:$A$1001),A:A,0))),"-")</f>
        <v>0</v>
      </c>
      <c r="G238" s="3">
        <f ca="1">IF(I238="Y",MAX(IFERROR(AVERAGEIF(INDIRECT("F"&amp;MATCH(A238,A:A,0)&amp;":F"&amp;MATCH(WORKDAY(A238+1,-250,'Hungarian non-working days'!$A$2:$A$1001),A:A,0)),"&gt;0",INDIRECT("F"&amp;MATCH(A238,A:A,0)&amp;":F"&amp;MATCH(WORKDAY(A238+1,-250,'Hungarian non-working days'!$A$2:$A$1001),A:A,0))),0),IFERROR(AVERAGEIF(INDIRECT("F"&amp;MATCH(A238,A:A,0)&amp;":F"&amp;MATCH(WORKDAY(A238+1,-10,'Hungarian non-working days'!$A$2:$A$1001),A:A,0)),"&gt;0",INDIRECT("F"&amp;MATCH(A238,A:A,0)&amp;":F"&amp;MATCH(WORKDAY(A238+1,-10,'Hungarian non-working days'!$A$2:$A$1001),A:A,0))),0)),"-")</f>
        <v>0</v>
      </c>
      <c r="H238" s="27">
        <f>IF(A238&lt;WORKDAY('Control panel'!$D$10,2,'Hungarian non-working days'!A234:A10232),"",IF(I238="Y",IFERROR(E238/G238,0),"-"))</f>
        <v>0</v>
      </c>
      <c r="I238" s="26" t="str">
        <f>IF(WORKDAY(A238,1,'Hungarian non-working days'!$A$2:$A$1001)=A238+1,"Y","N")</f>
        <v>Y</v>
      </c>
      <c r="K238" s="39">
        <v>232</v>
      </c>
      <c r="L238" s="40">
        <f>(1-'Control panel'!$D$2)*POWER('Control panel'!$D$2,K238-1)/(1-POWER('Control panel'!$D$2,365))</f>
        <v>0.00069088757678409027</v>
      </c>
      <c r="T238" s="1">
        <v>44981</v>
      </c>
      <c r="U238" s="53">
        <v>-0.0026839058291900212</v>
      </c>
      <c r="X238" s="1">
        <v>44983</v>
      </c>
      <c r="Y238" s="53">
        <v>0.0050318072893829578</v>
      </c>
      <c r="Z238" s="54">
        <f t="shared" si="3"/>
        <v>-0.0077157131185729786</v>
      </c>
    </row>
    <row r="239" spans="1:26" ht="15">
      <c r="A239" s="1">
        <f>'Control panel'!A248</f>
        <v>45089</v>
      </c>
      <c r="B239" s="4">
        <f>'Control panel'!B248-'Control panel'!C248</f>
        <v>0</v>
      </c>
      <c r="C239" s="28">
        <f>IF(B239&lt;0,-'Control panel'!E248*(B239/1000)*IF('Control panel'!$D$8="Yes",1.27,1),-'Control panel'!D248*(B239/1000)*IF('Control panel'!$D$8="Yes",1.27,1))</f>
        <v>0</v>
      </c>
      <c r="D239" s="3">
        <f>'Control panel'!E248*('Control panel'!C248/1000)</f>
        <v>0</v>
      </c>
      <c r="E239" s="3">
        <f ca="1">IF(I239="Y",+SUM(INDIRECT("C"&amp;MATCH(A239,A:A,0)&amp;":C"&amp;MATCH(WORKDAY(A239+1,-2,'Hungarian non-working days'!$A$2:$A$1001),A:A,0))),"-")</f>
        <v>0</v>
      </c>
      <c r="F239" s="3">
        <f ca="1">IF(I239="Y",SUM(INDIRECT("D"&amp;MATCH(A239,A:A,0)&amp;":D"&amp;MATCH(WORKDAY(A239+1,-2,'Hungarian non-working days'!$A$2:$A$1001),A:A,0))),"-")</f>
        <v>0</v>
      </c>
      <c r="G239" s="3">
        <f ca="1">IF(I239="Y",MAX(IFERROR(AVERAGEIF(INDIRECT("F"&amp;MATCH(A239,A:A,0)&amp;":F"&amp;MATCH(WORKDAY(A239+1,-250,'Hungarian non-working days'!$A$2:$A$1001),A:A,0)),"&gt;0",INDIRECT("F"&amp;MATCH(A239,A:A,0)&amp;":F"&amp;MATCH(WORKDAY(A239+1,-250,'Hungarian non-working days'!$A$2:$A$1001),A:A,0))),0),IFERROR(AVERAGEIF(INDIRECT("F"&amp;MATCH(A239,A:A,0)&amp;":F"&amp;MATCH(WORKDAY(A239+1,-10,'Hungarian non-working days'!$A$2:$A$1001),A:A,0)),"&gt;0",INDIRECT("F"&amp;MATCH(A239,A:A,0)&amp;":F"&amp;MATCH(WORKDAY(A239+1,-10,'Hungarian non-working days'!$A$2:$A$1001),A:A,0))),0)),"-")</f>
        <v>0</v>
      </c>
      <c r="H239" s="27">
        <f>IF(A239&lt;WORKDAY('Control panel'!$D$10,2,'Hungarian non-working days'!A235:A10233),"",IF(I239="Y",IFERROR(E239/G239,0),"-"))</f>
        <v>0</v>
      </c>
      <c r="I239" s="26" t="str">
        <f>IF(WORKDAY(A239,1,'Hungarian non-working days'!$A$2:$A$1001)=A239+1,"Y","N")</f>
        <v>Y</v>
      </c>
      <c r="K239" s="39">
        <v>233</v>
      </c>
      <c r="L239" s="40">
        <f>(1-'Control panel'!$D$2)*POWER('Control panel'!$D$2,K239-1)/(1-POWER('Control panel'!$D$2,365))</f>
        <v>0.00068225148207428905</v>
      </c>
      <c r="T239" s="1">
        <v>44980</v>
      </c>
      <c r="U239" s="53">
        <v>0.0050318072893829604</v>
      </c>
      <c r="X239" s="1">
        <v>44980</v>
      </c>
      <c r="Y239" s="53">
        <v>0.0010177238261602592</v>
      </c>
      <c r="Z239" s="54">
        <f t="shared" si="3"/>
        <v>0.0040140834632227014</v>
      </c>
    </row>
    <row r="240" spans="1:26" ht="15">
      <c r="A240" s="1">
        <f>'Control panel'!A249</f>
        <v>45088</v>
      </c>
      <c r="B240" s="4">
        <f>'Control panel'!B249-'Control panel'!C249</f>
        <v>0</v>
      </c>
      <c r="C240" s="28">
        <f>IF(B240&lt;0,-'Control panel'!E249*(B240/1000)*IF('Control panel'!$D$8="Yes",1.27,1),-'Control panel'!D249*(B240/1000)*IF('Control panel'!$D$8="Yes",1.27,1))</f>
        <v>0</v>
      </c>
      <c r="D240" s="3">
        <f>'Control panel'!E249*('Control panel'!C249/1000)</f>
        <v>0</v>
      </c>
      <c r="E240" s="3">
        <f ca="1">IF(I240="Y",+SUM(INDIRECT("C"&amp;MATCH(A240,A:A,0)&amp;":C"&amp;MATCH(WORKDAY(A240+1,-2,'Hungarian non-working days'!$A$2:$A$1001),A:A,0))),"-")</f>
        <v>0</v>
      </c>
      <c r="F240" s="3">
        <f ca="1">IF(I240="Y",SUM(INDIRECT("D"&amp;MATCH(A240,A:A,0)&amp;":D"&amp;MATCH(WORKDAY(A240+1,-2,'Hungarian non-working days'!$A$2:$A$1001),A:A,0))),"-")</f>
        <v>0</v>
      </c>
      <c r="G240" s="3">
        <f ca="1">IF(I240="Y",MAX(IFERROR(AVERAGEIF(INDIRECT("F"&amp;MATCH(A240,A:A,0)&amp;":F"&amp;MATCH(WORKDAY(A240+1,-250,'Hungarian non-working days'!$A$2:$A$1001),A:A,0)),"&gt;0",INDIRECT("F"&amp;MATCH(A240,A:A,0)&amp;":F"&amp;MATCH(WORKDAY(A240+1,-250,'Hungarian non-working days'!$A$2:$A$1001),A:A,0))),0),IFERROR(AVERAGEIF(INDIRECT("F"&amp;MATCH(A240,A:A,0)&amp;":F"&amp;MATCH(WORKDAY(A240+1,-10,'Hungarian non-working days'!$A$2:$A$1001),A:A,0)),"&gt;0",INDIRECT("F"&amp;MATCH(A240,A:A,0)&amp;":F"&amp;MATCH(WORKDAY(A240+1,-10,'Hungarian non-working days'!$A$2:$A$1001),A:A,0))),0)),"-")</f>
        <v>0</v>
      </c>
      <c r="H240" s="27">
        <f>IF(A240&lt;WORKDAY('Control panel'!$D$10,2,'Hungarian non-working days'!A236:A10234),"",IF(I240="Y",IFERROR(E240/G240,0),"-"))</f>
        <v>0</v>
      </c>
      <c r="I240" s="26" t="str">
        <f>IF(WORKDAY(A240,1,'Hungarian non-working days'!$A$2:$A$1001)=A240+1,"Y","N")</f>
        <v>Y</v>
      </c>
      <c r="K240" s="39">
        <v>234</v>
      </c>
      <c r="L240" s="40">
        <f>(1-'Control panel'!$D$2)*POWER('Control panel'!$D$2,K240-1)/(1-POWER('Control panel'!$D$2,365))</f>
        <v>0.00067372333854836045</v>
      </c>
      <c r="T240" s="1">
        <v>44979</v>
      </c>
      <c r="U240" s="53">
        <v>0.0010177238261602597</v>
      </c>
      <c r="X240" s="1">
        <v>44979</v>
      </c>
      <c r="Y240" s="53">
        <v>-0.011181746707313303</v>
      </c>
      <c r="Z240" s="54">
        <f t="shared" si="3"/>
        <v>0.012199470533473563</v>
      </c>
    </row>
    <row r="241" spans="1:26" ht="15">
      <c r="A241" s="1">
        <f>'Control panel'!A250</f>
        <v>45087</v>
      </c>
      <c r="B241" s="4">
        <f>'Control panel'!B250-'Control panel'!C250</f>
        <v>0</v>
      </c>
      <c r="C241" s="28">
        <f>IF(B241&lt;0,-'Control panel'!E250*(B241/1000)*IF('Control panel'!$D$8="Yes",1.27,1),-'Control panel'!D250*(B241/1000)*IF('Control panel'!$D$8="Yes",1.27,1))</f>
        <v>0</v>
      </c>
      <c r="D241" s="3">
        <f>'Control panel'!E250*('Control panel'!C250/1000)</f>
        <v>0</v>
      </c>
      <c r="E241" s="3" t="str">
        <f ca="1">IF(I241="Y",+SUM(INDIRECT("C"&amp;MATCH(A241,A:A,0)&amp;":C"&amp;MATCH(WORKDAY(A241+1,-2,'Hungarian non-working days'!$A$2:$A$1001),A:A,0))),"-")</f>
        <v>-</v>
      </c>
      <c r="F241" s="3" t="str">
        <f ca="1">IF(I241="Y",SUM(INDIRECT("D"&amp;MATCH(A241,A:A,0)&amp;":D"&amp;MATCH(WORKDAY(A241+1,-2,'Hungarian non-working days'!$A$2:$A$1001),A:A,0))),"-")</f>
        <v>-</v>
      </c>
      <c r="G241" s="3" t="str">
        <f ca="1">IF(I241="Y",MAX(IFERROR(AVERAGEIF(INDIRECT("F"&amp;MATCH(A241,A:A,0)&amp;":F"&amp;MATCH(WORKDAY(A241+1,-250,'Hungarian non-working days'!$A$2:$A$1001),A:A,0)),"&gt;0",INDIRECT("F"&amp;MATCH(A241,A:A,0)&amp;":F"&amp;MATCH(WORKDAY(A241+1,-250,'Hungarian non-working days'!$A$2:$A$1001),A:A,0))),0),IFERROR(AVERAGEIF(INDIRECT("F"&amp;MATCH(A241,A:A,0)&amp;":F"&amp;MATCH(WORKDAY(A241+1,-10,'Hungarian non-working days'!$A$2:$A$1001),A:A,0)),"&gt;0",INDIRECT("F"&amp;MATCH(A241,A:A,0)&amp;":F"&amp;MATCH(WORKDAY(A241+1,-10,'Hungarian non-working days'!$A$2:$A$1001),A:A,0))),0)),"-")</f>
        <v>-</v>
      </c>
      <c r="H241" s="27" t="str">
        <f>IF(A241&lt;WORKDAY('Control panel'!$D$10,2,'Hungarian non-working days'!A237:A10235),"",IF(I241="Y",IFERROR(E241/G241,0),"-"))</f>
        <v>-</v>
      </c>
      <c r="I241" s="26" t="str">
        <f>IF(WORKDAY(A241,1,'Hungarian non-working days'!$A$2:$A$1001)=A241+1,"Y","N")</f>
        <v>N</v>
      </c>
      <c r="K241" s="39">
        <v>235</v>
      </c>
      <c r="L241" s="40">
        <f>(1-'Control panel'!$D$2)*POWER('Control panel'!$D$2,K241-1)/(1-POWER('Control panel'!$D$2,365))</f>
        <v>0.00066530179681650588</v>
      </c>
      <c r="T241" s="1">
        <v>44978</v>
      </c>
      <c r="U241" s="53">
        <v>-0.011181746707313308</v>
      </c>
      <c r="X241" s="1">
        <v>44978</v>
      </c>
      <c r="Y241" s="53">
        <v>-0.013168281997140185</v>
      </c>
      <c r="Z241" s="54">
        <f t="shared" si="3"/>
        <v>0.0019865352898268771</v>
      </c>
    </row>
    <row r="242" spans="1:26" ht="15">
      <c r="A242" s="1">
        <f>'Control panel'!A251</f>
        <v>45086</v>
      </c>
      <c r="B242" s="4">
        <f>'Control panel'!B251-'Control panel'!C251</f>
        <v>0</v>
      </c>
      <c r="C242" s="28">
        <f>IF(B242&lt;0,-'Control panel'!E251*(B242/1000)*IF('Control panel'!$D$8="Yes",1.27,1),-'Control panel'!D251*(B242/1000)*IF('Control panel'!$D$8="Yes",1.27,1))</f>
        <v>0</v>
      </c>
      <c r="D242" s="3">
        <f>'Control panel'!E251*('Control panel'!C251/1000)</f>
        <v>0</v>
      </c>
      <c r="E242" s="3" t="str">
        <f ca="1">IF(I242="Y",+SUM(INDIRECT("C"&amp;MATCH(A242,A:A,0)&amp;":C"&amp;MATCH(WORKDAY(A242+1,-2,'Hungarian non-working days'!$A$2:$A$1001),A:A,0))),"-")</f>
        <v>-</v>
      </c>
      <c r="F242" s="3" t="str">
        <f ca="1">IF(I242="Y",SUM(INDIRECT("D"&amp;MATCH(A242,A:A,0)&amp;":D"&amp;MATCH(WORKDAY(A242+1,-2,'Hungarian non-working days'!$A$2:$A$1001),A:A,0))),"-")</f>
        <v>-</v>
      </c>
      <c r="G242" s="3" t="str">
        <f ca="1">IF(I242="Y",MAX(IFERROR(AVERAGEIF(INDIRECT("F"&amp;MATCH(A242,A:A,0)&amp;":F"&amp;MATCH(WORKDAY(A242+1,-250,'Hungarian non-working days'!$A$2:$A$1001),A:A,0)),"&gt;0",INDIRECT("F"&amp;MATCH(A242,A:A,0)&amp;":F"&amp;MATCH(WORKDAY(A242+1,-250,'Hungarian non-working days'!$A$2:$A$1001),A:A,0))),0),IFERROR(AVERAGEIF(INDIRECT("F"&amp;MATCH(A242,A:A,0)&amp;":F"&amp;MATCH(WORKDAY(A242+1,-10,'Hungarian non-working days'!$A$2:$A$1001),A:A,0)),"&gt;0",INDIRECT("F"&amp;MATCH(A242,A:A,0)&amp;":F"&amp;MATCH(WORKDAY(A242+1,-10,'Hungarian non-working days'!$A$2:$A$1001),A:A,0))),0)),"-")</f>
        <v>-</v>
      </c>
      <c r="H242" s="27" t="str">
        <f>IF(A242&lt;WORKDAY('Control panel'!$D$10,2,'Hungarian non-working days'!A238:A10236),"",IF(I242="Y",IFERROR(E242/G242,0),"-"))</f>
        <v>-</v>
      </c>
      <c r="I242" s="26" t="str">
        <f>IF(WORKDAY(A242,1,'Hungarian non-working days'!$A$2:$A$1001)=A242+1,"Y","N")</f>
        <v>N</v>
      </c>
      <c r="K242" s="39">
        <v>236</v>
      </c>
      <c r="L242" s="40">
        <f>(1-'Control panel'!$D$2)*POWER('Control panel'!$D$2,K242-1)/(1-POWER('Control panel'!$D$2,365))</f>
        <v>0.0006569855243562996</v>
      </c>
      <c r="T242" s="1">
        <v>44977</v>
      </c>
      <c r="U242" s="53">
        <v>-0.013168281997140192</v>
      </c>
      <c r="X242" s="1">
        <v>44977</v>
      </c>
      <c r="Y242" s="53">
        <v>-0.0093316881398079546</v>
      </c>
      <c r="Z242" s="54">
        <f t="shared" si="3"/>
        <v>-0.0038365938573322374</v>
      </c>
    </row>
    <row r="243" spans="1:26" ht="15">
      <c r="A243" s="1">
        <f>'Control panel'!A252</f>
        <v>45085</v>
      </c>
      <c r="B243" s="4">
        <f>'Control panel'!B252-'Control panel'!C252</f>
        <v>0</v>
      </c>
      <c r="C243" s="28">
        <f>IF(B243&lt;0,-'Control panel'!E252*(B243/1000)*IF('Control panel'!$D$8="Yes",1.27,1),-'Control panel'!D252*(B243/1000)*IF('Control panel'!$D$8="Yes",1.27,1))</f>
        <v>0</v>
      </c>
      <c r="D243" s="3">
        <f>'Control panel'!E252*('Control panel'!C252/1000)</f>
        <v>0</v>
      </c>
      <c r="E243" s="3">
        <f ca="1">IF(I243="Y",+SUM(INDIRECT("C"&amp;MATCH(A243,A:A,0)&amp;":C"&amp;MATCH(WORKDAY(A243+1,-2,'Hungarian non-working days'!$A$2:$A$1001),A:A,0))),"-")</f>
        <v>0</v>
      </c>
      <c r="F243" s="3">
        <f ca="1">IF(I243="Y",SUM(INDIRECT("D"&amp;MATCH(A243,A:A,0)&amp;":D"&amp;MATCH(WORKDAY(A243+1,-2,'Hungarian non-working days'!$A$2:$A$1001),A:A,0))),"-")</f>
        <v>0</v>
      </c>
      <c r="G243" s="3">
        <f ca="1">IF(I243="Y",MAX(IFERROR(AVERAGEIF(INDIRECT("F"&amp;MATCH(A243,A:A,0)&amp;":F"&amp;MATCH(WORKDAY(A243+1,-250,'Hungarian non-working days'!$A$2:$A$1001),A:A,0)),"&gt;0",INDIRECT("F"&amp;MATCH(A243,A:A,0)&amp;":F"&amp;MATCH(WORKDAY(A243+1,-250,'Hungarian non-working days'!$A$2:$A$1001),A:A,0))),0),IFERROR(AVERAGEIF(INDIRECT("F"&amp;MATCH(A243,A:A,0)&amp;":F"&amp;MATCH(WORKDAY(A243+1,-10,'Hungarian non-working days'!$A$2:$A$1001),A:A,0)),"&gt;0",INDIRECT("F"&amp;MATCH(A243,A:A,0)&amp;":F"&amp;MATCH(WORKDAY(A243+1,-10,'Hungarian non-working days'!$A$2:$A$1001),A:A,0))),0)),"-")</f>
        <v>0</v>
      </c>
      <c r="H243" s="27">
        <f>IF(A243&lt;WORKDAY('Control panel'!$D$10,2,'Hungarian non-working days'!A239:A10237),"",IF(I243="Y",IFERROR(E243/G243,0),"-"))</f>
        <v>0</v>
      </c>
      <c r="I243" s="26" t="str">
        <f>IF(WORKDAY(A243,1,'Hungarian non-working days'!$A$2:$A$1001)=A243+1,"Y","N")</f>
        <v>Y</v>
      </c>
      <c r="K243" s="39">
        <v>237</v>
      </c>
      <c r="L243" s="40">
        <f>(1-'Control panel'!$D$2)*POWER('Control panel'!$D$2,K243-1)/(1-POWER('Control panel'!$D$2,365))</f>
        <v>0.000648773205301846</v>
      </c>
      <c r="T243" s="1">
        <v>44974</v>
      </c>
      <c r="U243" s="53">
        <v>-0.0093316881398079563</v>
      </c>
      <c r="X243" s="1">
        <v>44976</v>
      </c>
      <c r="Y243" s="53">
        <v>-0.0035421368742136277</v>
      </c>
      <c r="Z243" s="54">
        <f t="shared" si="3"/>
        <v>-0.0057895512655943282</v>
      </c>
    </row>
    <row r="244" spans="1:26" ht="15">
      <c r="A244" s="1">
        <f>'Control panel'!A253</f>
        <v>45084</v>
      </c>
      <c r="B244" s="4">
        <f>'Control panel'!B253-'Control panel'!C253</f>
        <v>0</v>
      </c>
      <c r="C244" s="28">
        <f>IF(B244&lt;0,-'Control panel'!E253*(B244/1000)*IF('Control panel'!$D$8="Yes",1.27,1),-'Control panel'!D253*(B244/1000)*IF('Control panel'!$D$8="Yes",1.27,1))</f>
        <v>0</v>
      </c>
      <c r="D244" s="3">
        <f>'Control panel'!E253*('Control panel'!C253/1000)</f>
        <v>0</v>
      </c>
      <c r="E244" s="3">
        <f ca="1">IF(I244="Y",+SUM(INDIRECT("C"&amp;MATCH(A244,A:A,0)&amp;":C"&amp;MATCH(WORKDAY(A244+1,-2,'Hungarian non-working days'!$A$2:$A$1001),A:A,0))),"-")</f>
        <v>0</v>
      </c>
      <c r="F244" s="3">
        <f ca="1">IF(I244="Y",SUM(INDIRECT("D"&amp;MATCH(A244,A:A,0)&amp;":D"&amp;MATCH(WORKDAY(A244+1,-2,'Hungarian non-working days'!$A$2:$A$1001),A:A,0))),"-")</f>
        <v>0</v>
      </c>
      <c r="G244" s="3">
        <f ca="1">IF(I244="Y",MAX(IFERROR(AVERAGEIF(INDIRECT("F"&amp;MATCH(A244,A:A,0)&amp;":F"&amp;MATCH(WORKDAY(A244+1,-250,'Hungarian non-working days'!$A$2:$A$1001),A:A,0)),"&gt;0",INDIRECT("F"&amp;MATCH(A244,A:A,0)&amp;":F"&amp;MATCH(WORKDAY(A244+1,-250,'Hungarian non-working days'!$A$2:$A$1001),A:A,0))),0),IFERROR(AVERAGEIF(INDIRECT("F"&amp;MATCH(A244,A:A,0)&amp;":F"&amp;MATCH(WORKDAY(A244+1,-10,'Hungarian non-working days'!$A$2:$A$1001),A:A,0)),"&gt;0",INDIRECT("F"&amp;MATCH(A244,A:A,0)&amp;":F"&amp;MATCH(WORKDAY(A244+1,-10,'Hungarian non-working days'!$A$2:$A$1001),A:A,0))),0)),"-")</f>
        <v>0</v>
      </c>
      <c r="H244" s="27">
        <f>IF(A244&lt;WORKDAY('Control panel'!$D$10,2,'Hungarian non-working days'!A240:A10238),"",IF(I244="Y",IFERROR(E244/G244,0),"-"))</f>
        <v>0</v>
      </c>
      <c r="I244" s="26" t="str">
        <f>IF(WORKDAY(A244,1,'Hungarian non-working days'!$A$2:$A$1001)=A244+1,"Y","N")</f>
        <v>Y</v>
      </c>
      <c r="K244" s="39">
        <v>238</v>
      </c>
      <c r="L244" s="40">
        <f>(1-'Control panel'!$D$2)*POWER('Control panel'!$D$2,K244-1)/(1-POWER('Control panel'!$D$2,365))</f>
        <v>0.00064066354023557294</v>
      </c>
      <c r="T244" s="1">
        <v>44973</v>
      </c>
      <c r="U244" s="53">
        <v>-0.0035421368742136286</v>
      </c>
      <c r="X244" s="1">
        <v>44973</v>
      </c>
      <c r="Y244" s="53">
        <v>0.00082431026999694491</v>
      </c>
      <c r="Z244" s="54">
        <f t="shared" si="3"/>
        <v>-0.004366447144210573</v>
      </c>
    </row>
    <row r="245" spans="1:26" ht="15">
      <c r="A245" s="1">
        <f>'Control panel'!A254</f>
        <v>45083</v>
      </c>
      <c r="B245" s="4">
        <f>'Control panel'!B254-'Control panel'!C254</f>
        <v>0</v>
      </c>
      <c r="C245" s="28">
        <f>IF(B245&lt;0,-'Control panel'!E254*(B245/1000)*IF('Control panel'!$D$8="Yes",1.27,1),-'Control panel'!D254*(B245/1000)*IF('Control panel'!$D$8="Yes",1.27,1))</f>
        <v>0</v>
      </c>
      <c r="D245" s="3">
        <f>'Control panel'!E254*('Control panel'!C254/1000)</f>
        <v>0</v>
      </c>
      <c r="E245" s="3">
        <f ca="1">IF(I245="Y",+SUM(INDIRECT("C"&amp;MATCH(A245,A:A,0)&amp;":C"&amp;MATCH(WORKDAY(A245+1,-2,'Hungarian non-working days'!$A$2:$A$1001),A:A,0))),"-")</f>
        <v>0</v>
      </c>
      <c r="F245" s="3">
        <f ca="1">IF(I245="Y",SUM(INDIRECT("D"&amp;MATCH(A245,A:A,0)&amp;":D"&amp;MATCH(WORKDAY(A245+1,-2,'Hungarian non-working days'!$A$2:$A$1001),A:A,0))),"-")</f>
        <v>0</v>
      </c>
      <c r="G245" s="3">
        <f ca="1">IF(I245="Y",MAX(IFERROR(AVERAGEIF(INDIRECT("F"&amp;MATCH(A245,A:A,0)&amp;":F"&amp;MATCH(WORKDAY(A245+1,-250,'Hungarian non-working days'!$A$2:$A$1001),A:A,0)),"&gt;0",INDIRECT("F"&amp;MATCH(A245,A:A,0)&amp;":F"&amp;MATCH(WORKDAY(A245+1,-250,'Hungarian non-working days'!$A$2:$A$1001),A:A,0))),0),IFERROR(AVERAGEIF(INDIRECT("F"&amp;MATCH(A245,A:A,0)&amp;":F"&amp;MATCH(WORKDAY(A245+1,-10,'Hungarian non-working days'!$A$2:$A$1001),A:A,0)),"&gt;0",INDIRECT("F"&amp;MATCH(A245,A:A,0)&amp;":F"&amp;MATCH(WORKDAY(A245+1,-10,'Hungarian non-working days'!$A$2:$A$1001),A:A,0))),0)),"-")</f>
        <v>0</v>
      </c>
      <c r="H245" s="27">
        <f>IF(A245&lt;WORKDAY('Control panel'!$D$10,2,'Hungarian non-working days'!A241:A10239),"",IF(I245="Y",IFERROR(E245/G245,0),"-"))</f>
        <v>0</v>
      </c>
      <c r="I245" s="26" t="str">
        <f>IF(WORKDAY(A245,1,'Hungarian non-working days'!$A$2:$A$1001)=A245+1,"Y","N")</f>
        <v>Y</v>
      </c>
      <c r="K245" s="39">
        <v>239</v>
      </c>
      <c r="L245" s="40">
        <f>(1-'Control panel'!$D$2)*POWER('Control panel'!$D$2,K245-1)/(1-POWER('Control panel'!$D$2,365))</f>
        <v>0.00063265524598262813</v>
      </c>
      <c r="T245" s="1">
        <v>44972</v>
      </c>
      <c r="U245" s="53">
        <v>0.00082431026999694513</v>
      </c>
      <c r="X245" s="1">
        <v>44972</v>
      </c>
      <c r="Y245" s="53">
        <v>0.0015192567145501149</v>
      </c>
      <c r="Z245" s="54">
        <f t="shared" si="3"/>
        <v>-0.00069494644455316977</v>
      </c>
    </row>
    <row r="246" spans="1:26" ht="15">
      <c r="A246" s="1">
        <f>'Control panel'!A255</f>
        <v>45082</v>
      </c>
      <c r="B246" s="4">
        <f>'Control panel'!B255-'Control panel'!C255</f>
        <v>0</v>
      </c>
      <c r="C246" s="28">
        <f>IF(B246&lt;0,-'Control panel'!E255*(B246/1000)*IF('Control panel'!$D$8="Yes",1.27,1),-'Control panel'!D255*(B246/1000)*IF('Control panel'!$D$8="Yes",1.27,1))</f>
        <v>0</v>
      </c>
      <c r="D246" s="3">
        <f>'Control panel'!E255*('Control panel'!C255/1000)</f>
        <v>0</v>
      </c>
      <c r="E246" s="3">
        <f ca="1">IF(I246="Y",+SUM(INDIRECT("C"&amp;MATCH(A246,A:A,0)&amp;":C"&amp;MATCH(WORKDAY(A246+1,-2,'Hungarian non-working days'!$A$2:$A$1001),A:A,0))),"-")</f>
        <v>0</v>
      </c>
      <c r="F246" s="3">
        <f ca="1">IF(I246="Y",SUM(INDIRECT("D"&amp;MATCH(A246,A:A,0)&amp;":D"&amp;MATCH(WORKDAY(A246+1,-2,'Hungarian non-working days'!$A$2:$A$1001),A:A,0))),"-")</f>
        <v>0</v>
      </c>
      <c r="G246" s="3">
        <f ca="1">IF(I246="Y",MAX(IFERROR(AVERAGEIF(INDIRECT("F"&amp;MATCH(A246,A:A,0)&amp;":F"&amp;MATCH(WORKDAY(A246+1,-250,'Hungarian non-working days'!$A$2:$A$1001),A:A,0)),"&gt;0",INDIRECT("F"&amp;MATCH(A246,A:A,0)&amp;":F"&amp;MATCH(WORKDAY(A246+1,-250,'Hungarian non-working days'!$A$2:$A$1001),A:A,0))),0),IFERROR(AVERAGEIF(INDIRECT("F"&amp;MATCH(A246,A:A,0)&amp;":F"&amp;MATCH(WORKDAY(A246+1,-10,'Hungarian non-working days'!$A$2:$A$1001),A:A,0)),"&gt;0",INDIRECT("F"&amp;MATCH(A246,A:A,0)&amp;":F"&amp;MATCH(WORKDAY(A246+1,-10,'Hungarian non-working days'!$A$2:$A$1001),A:A,0))),0)),"-")</f>
        <v>0</v>
      </c>
      <c r="H246" s="27">
        <f>IF(A246&lt;WORKDAY('Control panel'!$D$10,2,'Hungarian non-working days'!A242:A10240),"",IF(I246="Y",IFERROR(E246/G246,0),"-"))</f>
        <v>0</v>
      </c>
      <c r="I246" s="26" t="str">
        <f>IF(WORKDAY(A246,1,'Hungarian non-working days'!$A$2:$A$1001)=A246+1,"Y","N")</f>
        <v>Y</v>
      </c>
      <c r="K246" s="39">
        <v>240</v>
      </c>
      <c r="L246" s="40">
        <f>(1-'Control panel'!$D$2)*POWER('Control panel'!$D$2,K246-1)/(1-POWER('Control panel'!$D$2,365))</f>
        <v>0.00062474705540784545</v>
      </c>
      <c r="T246" s="1">
        <v>44971</v>
      </c>
      <c r="U246" s="53">
        <v>0.0015192567145501151</v>
      </c>
      <c r="X246" s="1">
        <v>44971</v>
      </c>
      <c r="Y246" s="53">
        <v>9.6489844159243884E-06</v>
      </c>
      <c r="Z246" s="54">
        <f t="shared" si="3"/>
        <v>0.0015096077301341908</v>
      </c>
    </row>
    <row r="247" spans="1:26" ht="15">
      <c r="A247" s="1">
        <f>'Control panel'!A256</f>
        <v>45081</v>
      </c>
      <c r="B247" s="4">
        <f>'Control panel'!B256-'Control panel'!C256</f>
        <v>0</v>
      </c>
      <c r="C247" s="28">
        <f>IF(B247&lt;0,-'Control panel'!E256*(B247/1000)*IF('Control panel'!$D$8="Yes",1.27,1),-'Control panel'!D256*(B247/1000)*IF('Control panel'!$D$8="Yes",1.27,1))</f>
        <v>0</v>
      </c>
      <c r="D247" s="3">
        <f>'Control panel'!E256*('Control panel'!C256/1000)</f>
        <v>0</v>
      </c>
      <c r="E247" s="3">
        <f ca="1">IF(I247="Y",+SUM(INDIRECT("C"&amp;MATCH(A247,A:A,0)&amp;":C"&amp;MATCH(WORKDAY(A247+1,-2,'Hungarian non-working days'!$A$2:$A$1001),A:A,0))),"-")</f>
        <v>0</v>
      </c>
      <c r="F247" s="3">
        <f ca="1">IF(I247="Y",SUM(INDIRECT("D"&amp;MATCH(A247,A:A,0)&amp;":D"&amp;MATCH(WORKDAY(A247+1,-2,'Hungarian non-working days'!$A$2:$A$1001),A:A,0))),"-")</f>
        <v>0</v>
      </c>
      <c r="G247" s="3">
        <f ca="1">IF(I247="Y",MAX(IFERROR(AVERAGEIF(INDIRECT("F"&amp;MATCH(A247,A:A,0)&amp;":F"&amp;MATCH(WORKDAY(A247+1,-250,'Hungarian non-working days'!$A$2:$A$1001),A:A,0)),"&gt;0",INDIRECT("F"&amp;MATCH(A247,A:A,0)&amp;":F"&amp;MATCH(WORKDAY(A247+1,-250,'Hungarian non-working days'!$A$2:$A$1001),A:A,0))),0),IFERROR(AVERAGEIF(INDIRECT("F"&amp;MATCH(A247,A:A,0)&amp;":F"&amp;MATCH(WORKDAY(A247+1,-10,'Hungarian non-working days'!$A$2:$A$1001),A:A,0)),"&gt;0",INDIRECT("F"&amp;MATCH(A247,A:A,0)&amp;":F"&amp;MATCH(WORKDAY(A247+1,-10,'Hungarian non-working days'!$A$2:$A$1001),A:A,0))),0)),"-")</f>
        <v>0</v>
      </c>
      <c r="H247" s="27">
        <f>IF(A247&lt;WORKDAY('Control panel'!$D$10,2,'Hungarian non-working days'!A243:A10241),"",IF(I247="Y",IFERROR(E247/G247,0),"-"))</f>
        <v>0</v>
      </c>
      <c r="I247" s="26" t="str">
        <f>IF(WORKDAY(A247,1,'Hungarian non-working days'!$A$2:$A$1001)=A247+1,"Y","N")</f>
        <v>Y</v>
      </c>
      <c r="K247" s="39">
        <v>241</v>
      </c>
      <c r="L247" s="40">
        <f>(1-'Control panel'!$D$2)*POWER('Control panel'!$D$2,K247-1)/(1-POWER('Control panel'!$D$2,365))</f>
        <v>0.00061693771721524728</v>
      </c>
      <c r="T247" s="1">
        <v>44970</v>
      </c>
      <c r="U247" s="53">
        <v>9.6489844159243901E-06</v>
      </c>
      <c r="X247" s="1">
        <v>44970</v>
      </c>
      <c r="Y247" s="53">
        <v>-0.0032819939015861963</v>
      </c>
      <c r="Z247" s="54">
        <f t="shared" si="3"/>
        <v>0.0032916428860021206</v>
      </c>
    </row>
    <row r="248" spans="1:26" ht="15">
      <c r="A248" s="1">
        <f>'Control panel'!A257</f>
        <v>45080</v>
      </c>
      <c r="B248" s="4">
        <f>'Control panel'!B257-'Control panel'!C257</f>
        <v>0</v>
      </c>
      <c r="C248" s="28">
        <f>IF(B248&lt;0,-'Control panel'!E257*(B248/1000)*IF('Control panel'!$D$8="Yes",1.27,1),-'Control panel'!D257*(B248/1000)*IF('Control panel'!$D$8="Yes",1.27,1))</f>
        <v>0</v>
      </c>
      <c r="D248" s="3">
        <f>'Control panel'!E257*('Control panel'!C257/1000)</f>
        <v>0</v>
      </c>
      <c r="E248" s="3" t="str">
        <f ca="1">IF(I248="Y",+SUM(INDIRECT("C"&amp;MATCH(A248,A:A,0)&amp;":C"&amp;MATCH(WORKDAY(A248+1,-2,'Hungarian non-working days'!$A$2:$A$1001),A:A,0))),"-")</f>
        <v>-</v>
      </c>
      <c r="F248" s="3" t="str">
        <f ca="1">IF(I248="Y",SUM(INDIRECT("D"&amp;MATCH(A248,A:A,0)&amp;":D"&amp;MATCH(WORKDAY(A248+1,-2,'Hungarian non-working days'!$A$2:$A$1001),A:A,0))),"-")</f>
        <v>-</v>
      </c>
      <c r="G248" s="3" t="str">
        <f ca="1">IF(I248="Y",MAX(IFERROR(AVERAGEIF(INDIRECT("F"&amp;MATCH(A248,A:A,0)&amp;":F"&amp;MATCH(WORKDAY(A248+1,-250,'Hungarian non-working days'!$A$2:$A$1001),A:A,0)),"&gt;0",INDIRECT("F"&amp;MATCH(A248,A:A,0)&amp;":F"&amp;MATCH(WORKDAY(A248+1,-250,'Hungarian non-working days'!$A$2:$A$1001),A:A,0))),0),IFERROR(AVERAGEIF(INDIRECT("F"&amp;MATCH(A248,A:A,0)&amp;":F"&amp;MATCH(WORKDAY(A248+1,-10,'Hungarian non-working days'!$A$2:$A$1001),A:A,0)),"&gt;0",INDIRECT("F"&amp;MATCH(A248,A:A,0)&amp;":F"&amp;MATCH(WORKDAY(A248+1,-10,'Hungarian non-working days'!$A$2:$A$1001),A:A,0))),0)),"-")</f>
        <v>-</v>
      </c>
      <c r="H248" s="27" t="str">
        <f>IF(A248&lt;WORKDAY('Control panel'!$D$10,2,'Hungarian non-working days'!A244:A10242),"",IF(I248="Y",IFERROR(E248/G248,0),"-"))</f>
        <v>-</v>
      </c>
      <c r="I248" s="26" t="str">
        <f>IF(WORKDAY(A248,1,'Hungarian non-working days'!$A$2:$A$1001)=A248+1,"Y","N")</f>
        <v>N</v>
      </c>
      <c r="K248" s="39">
        <v>242</v>
      </c>
      <c r="L248" s="40">
        <f>(1-'Control panel'!$D$2)*POWER('Control panel'!$D$2,K248-1)/(1-POWER('Control panel'!$D$2,365))</f>
        <v>0.00060922599575005665</v>
      </c>
      <c r="T248" s="1">
        <v>44967</v>
      </c>
      <c r="U248" s="53">
        <v>-0.0032819939015861967</v>
      </c>
      <c r="X248" s="1">
        <v>44969</v>
      </c>
      <c r="Y248" s="53">
        <v>-0.0028289967430689166</v>
      </c>
      <c r="Z248" s="54">
        <f t="shared" si="3"/>
        <v>-0.00045299715851728015</v>
      </c>
    </row>
    <row r="249" spans="1:26" ht="15">
      <c r="A249" s="1">
        <f>'Control panel'!A258</f>
        <v>45079</v>
      </c>
      <c r="B249" s="4">
        <f>'Control panel'!B258-'Control panel'!C258</f>
        <v>0</v>
      </c>
      <c r="C249" s="28">
        <f>IF(B249&lt;0,-'Control panel'!E258*(B249/1000)*IF('Control panel'!$D$8="Yes",1.27,1),-'Control panel'!D258*(B249/1000)*IF('Control panel'!$D$8="Yes",1.27,1))</f>
        <v>0</v>
      </c>
      <c r="D249" s="3">
        <f>'Control panel'!E258*('Control panel'!C258/1000)</f>
        <v>0</v>
      </c>
      <c r="E249" s="3" t="str">
        <f ca="1">IF(I249="Y",+SUM(INDIRECT("C"&amp;MATCH(A249,A:A,0)&amp;":C"&amp;MATCH(WORKDAY(A249+1,-2,'Hungarian non-working days'!$A$2:$A$1001),A:A,0))),"-")</f>
        <v>-</v>
      </c>
      <c r="F249" s="3" t="str">
        <f ca="1">IF(I249="Y",SUM(INDIRECT("D"&amp;MATCH(A249,A:A,0)&amp;":D"&amp;MATCH(WORKDAY(A249+1,-2,'Hungarian non-working days'!$A$2:$A$1001),A:A,0))),"-")</f>
        <v>-</v>
      </c>
      <c r="G249" s="3" t="str">
        <f ca="1">IF(I249="Y",MAX(IFERROR(AVERAGEIF(INDIRECT("F"&amp;MATCH(A249,A:A,0)&amp;":F"&amp;MATCH(WORKDAY(A249+1,-250,'Hungarian non-working days'!$A$2:$A$1001),A:A,0)),"&gt;0",INDIRECT("F"&amp;MATCH(A249,A:A,0)&amp;":F"&amp;MATCH(WORKDAY(A249+1,-250,'Hungarian non-working days'!$A$2:$A$1001),A:A,0))),0),IFERROR(AVERAGEIF(INDIRECT("F"&amp;MATCH(A249,A:A,0)&amp;":F"&amp;MATCH(WORKDAY(A249+1,-10,'Hungarian non-working days'!$A$2:$A$1001),A:A,0)),"&gt;0",INDIRECT("F"&amp;MATCH(A249,A:A,0)&amp;":F"&amp;MATCH(WORKDAY(A249+1,-10,'Hungarian non-working days'!$A$2:$A$1001),A:A,0))),0)),"-")</f>
        <v>-</v>
      </c>
      <c r="H249" s="27" t="str">
        <f>IF(A249&lt;WORKDAY('Control panel'!$D$10,2,'Hungarian non-working days'!A245:A10243),"",IF(I249="Y",IFERROR(E249/G249,0),"-"))</f>
        <v>-</v>
      </c>
      <c r="I249" s="26" t="str">
        <f>IF(WORKDAY(A249,1,'Hungarian non-working days'!$A$2:$A$1001)=A249+1,"Y","N")</f>
        <v>N</v>
      </c>
      <c r="K249" s="39">
        <v>243</v>
      </c>
      <c r="L249" s="40">
        <f>(1-'Control panel'!$D$2)*POWER('Control panel'!$D$2,K249-1)/(1-POWER('Control panel'!$D$2,365))</f>
        <v>0.00060161067080318105</v>
      </c>
      <c r="T249" s="1">
        <v>44966</v>
      </c>
      <c r="U249" s="53">
        <v>-0.002828996743068917</v>
      </c>
      <c r="X249" s="1">
        <v>44966</v>
      </c>
      <c r="Y249" s="53">
        <v>-0.0020019339928948883</v>
      </c>
      <c r="Z249" s="54">
        <f t="shared" si="3"/>
        <v>-0.00082706275017402874</v>
      </c>
    </row>
    <row r="250" spans="1:26" ht="15">
      <c r="A250" s="1">
        <f>'Control panel'!A259</f>
        <v>45078</v>
      </c>
      <c r="B250" s="4">
        <f>'Control panel'!B259-'Control panel'!C259</f>
        <v>0</v>
      </c>
      <c r="C250" s="28">
        <f>IF(B250&lt;0,-'Control panel'!E259*(B250/1000)*IF('Control panel'!$D$8="Yes",1.27,1),-'Control panel'!D259*(B250/1000)*IF('Control panel'!$D$8="Yes",1.27,1))</f>
        <v>0</v>
      </c>
      <c r="D250" s="3">
        <f>'Control panel'!E259*('Control panel'!C259/1000)</f>
        <v>0</v>
      </c>
      <c r="E250" s="3">
        <f ca="1">IF(I250="Y",+SUM(INDIRECT("C"&amp;MATCH(A250,A:A,0)&amp;":C"&amp;MATCH(WORKDAY(A250+1,-2,'Hungarian non-working days'!$A$2:$A$1001),A:A,0))),"-")</f>
        <v>0</v>
      </c>
      <c r="F250" s="3">
        <f ca="1">IF(I250="Y",SUM(INDIRECT("D"&amp;MATCH(A250,A:A,0)&amp;":D"&amp;MATCH(WORKDAY(A250+1,-2,'Hungarian non-working days'!$A$2:$A$1001),A:A,0))),"-")</f>
        <v>0</v>
      </c>
      <c r="G250" s="3">
        <f ca="1">IF(I250="Y",MAX(IFERROR(AVERAGEIF(INDIRECT("F"&amp;MATCH(A250,A:A,0)&amp;":F"&amp;MATCH(WORKDAY(A250+1,-250,'Hungarian non-working days'!$A$2:$A$1001),A:A,0)),"&gt;0",INDIRECT("F"&amp;MATCH(A250,A:A,0)&amp;":F"&amp;MATCH(WORKDAY(A250+1,-250,'Hungarian non-working days'!$A$2:$A$1001),A:A,0))),0),IFERROR(AVERAGEIF(INDIRECT("F"&amp;MATCH(A250,A:A,0)&amp;":F"&amp;MATCH(WORKDAY(A250+1,-10,'Hungarian non-working days'!$A$2:$A$1001),A:A,0)),"&gt;0",INDIRECT("F"&amp;MATCH(A250,A:A,0)&amp;":F"&amp;MATCH(WORKDAY(A250+1,-10,'Hungarian non-working days'!$A$2:$A$1001),A:A,0))),0)),"-")</f>
        <v>0</v>
      </c>
      <c r="H250" s="27">
        <f>IF(A250&lt;WORKDAY('Control panel'!$D$10,2,'Hungarian non-working days'!A246:A10244),"",IF(I250="Y",IFERROR(E250/G250,0),"-"))</f>
        <v>0</v>
      </c>
      <c r="I250" s="26" t="str">
        <f>IF(WORKDAY(A250,1,'Hungarian non-working days'!$A$2:$A$1001)=A250+1,"Y","N")</f>
        <v>Y</v>
      </c>
      <c r="K250" s="39">
        <v>244</v>
      </c>
      <c r="L250" s="40">
        <f>(1-'Control panel'!$D$2)*POWER('Control panel'!$D$2,K250-1)/(1-POWER('Control panel'!$D$2,365))</f>
        <v>0.00059409053741814148</v>
      </c>
      <c r="T250" s="1">
        <v>44965</v>
      </c>
      <c r="U250" s="53">
        <v>-0.0020019339928948883</v>
      </c>
      <c r="X250" s="1">
        <v>44965</v>
      </c>
      <c r="Y250" s="53">
        <v>0.0023685048297434814</v>
      </c>
      <c r="Z250" s="54">
        <f t="shared" si="3"/>
        <v>-0.0043704388226383697</v>
      </c>
    </row>
    <row r="251" spans="1:26" ht="15">
      <c r="A251" s="1">
        <f>'Control panel'!A260</f>
        <v>45077</v>
      </c>
      <c r="B251" s="4">
        <f>'Control panel'!B260-'Control panel'!C260</f>
        <v>0</v>
      </c>
      <c r="C251" s="28">
        <f>IF(B251&lt;0,-'Control panel'!E260*(B251/1000)*IF('Control panel'!$D$8="Yes",1.27,1),-'Control panel'!D260*(B251/1000)*IF('Control panel'!$D$8="Yes",1.27,1))</f>
        <v>0</v>
      </c>
      <c r="D251" s="3">
        <f>'Control panel'!E260*('Control panel'!C260/1000)</f>
        <v>0</v>
      </c>
      <c r="E251" s="3">
        <f ca="1">IF(I251="Y",+SUM(INDIRECT("C"&amp;MATCH(A251,A:A,0)&amp;":C"&amp;MATCH(WORKDAY(A251+1,-2,'Hungarian non-working days'!$A$2:$A$1001),A:A,0))),"-")</f>
        <v>0</v>
      </c>
      <c r="F251" s="3">
        <f ca="1">IF(I251="Y",SUM(INDIRECT("D"&amp;MATCH(A251,A:A,0)&amp;":D"&amp;MATCH(WORKDAY(A251+1,-2,'Hungarian non-working days'!$A$2:$A$1001),A:A,0))),"-")</f>
        <v>0</v>
      </c>
      <c r="G251" s="3">
        <f ca="1">IF(I251="Y",MAX(IFERROR(AVERAGEIF(INDIRECT("F"&amp;MATCH(A251,A:A,0)&amp;":F"&amp;MATCH(WORKDAY(A251+1,-250,'Hungarian non-working days'!$A$2:$A$1001),A:A,0)),"&gt;0",INDIRECT("F"&amp;MATCH(A251,A:A,0)&amp;":F"&amp;MATCH(WORKDAY(A251+1,-250,'Hungarian non-working days'!$A$2:$A$1001),A:A,0))),0),IFERROR(AVERAGEIF(INDIRECT("F"&amp;MATCH(A251,A:A,0)&amp;":F"&amp;MATCH(WORKDAY(A251+1,-10,'Hungarian non-working days'!$A$2:$A$1001),A:A,0)),"&gt;0",INDIRECT("F"&amp;MATCH(A251,A:A,0)&amp;":F"&amp;MATCH(WORKDAY(A251+1,-10,'Hungarian non-working days'!$A$2:$A$1001),A:A,0))),0)),"-")</f>
        <v>0</v>
      </c>
      <c r="H251" s="27">
        <f>IF(A251&lt;WORKDAY('Control panel'!$D$10,2,'Hungarian non-working days'!A247:A10245),"",IF(I251="Y",IFERROR(E251/G251,0),"-"))</f>
        <v>0</v>
      </c>
      <c r="I251" s="26" t="str">
        <f>IF(WORKDAY(A251,1,'Hungarian non-working days'!$A$2:$A$1001)=A251+1,"Y","N")</f>
        <v>Y</v>
      </c>
      <c r="K251" s="39">
        <v>245</v>
      </c>
      <c r="L251" s="40">
        <f>(1-'Control panel'!$D$2)*POWER('Control panel'!$D$2,K251-1)/(1-POWER('Control panel'!$D$2,365))</f>
        <v>0.00058666440570041465</v>
      </c>
      <c r="T251" s="1">
        <v>44964</v>
      </c>
      <c r="U251" s="53">
        <v>0.0023685048297434814</v>
      </c>
      <c r="X251" s="1">
        <v>44964</v>
      </c>
      <c r="Y251" s="53">
        <v>0.0098980569709434269</v>
      </c>
      <c r="Z251" s="54">
        <f t="shared" si="3"/>
        <v>-0.007529552141199946</v>
      </c>
    </row>
    <row r="252" spans="1:26" ht="15">
      <c r="A252" s="1">
        <f>'Control panel'!A261</f>
        <v>45076</v>
      </c>
      <c r="B252" s="4">
        <f>'Control panel'!B261-'Control panel'!C261</f>
        <v>0</v>
      </c>
      <c r="C252" s="28">
        <f>IF(B252&lt;0,-'Control panel'!E261*(B252/1000)*IF('Control panel'!$D$8="Yes",1.27,1),-'Control panel'!D261*(B252/1000)*IF('Control panel'!$D$8="Yes",1.27,1))</f>
        <v>0</v>
      </c>
      <c r="D252" s="3">
        <f>'Control panel'!E261*('Control panel'!C261/1000)</f>
        <v>0</v>
      </c>
      <c r="E252" s="3">
        <f ca="1">IF(I252="Y",+SUM(INDIRECT("C"&amp;MATCH(A252,A:A,0)&amp;":C"&amp;MATCH(WORKDAY(A252+1,-2,'Hungarian non-working days'!$A$2:$A$1001),A:A,0))),"-")</f>
        <v>0</v>
      </c>
      <c r="F252" s="3">
        <f ca="1">IF(I252="Y",SUM(INDIRECT("D"&amp;MATCH(A252,A:A,0)&amp;":D"&amp;MATCH(WORKDAY(A252+1,-2,'Hungarian non-working days'!$A$2:$A$1001),A:A,0))),"-")</f>
        <v>0</v>
      </c>
      <c r="G252" s="3">
        <f ca="1">IF(I252="Y",MAX(IFERROR(AVERAGEIF(INDIRECT("F"&amp;MATCH(A252,A:A,0)&amp;":F"&amp;MATCH(WORKDAY(A252+1,-250,'Hungarian non-working days'!$A$2:$A$1001),A:A,0)),"&gt;0",INDIRECT("F"&amp;MATCH(A252,A:A,0)&amp;":F"&amp;MATCH(WORKDAY(A252+1,-250,'Hungarian non-working days'!$A$2:$A$1001),A:A,0))),0),IFERROR(AVERAGEIF(INDIRECT("F"&amp;MATCH(A252,A:A,0)&amp;":F"&amp;MATCH(WORKDAY(A252+1,-10,'Hungarian non-working days'!$A$2:$A$1001),A:A,0)),"&gt;0",INDIRECT("F"&amp;MATCH(A252,A:A,0)&amp;":F"&amp;MATCH(WORKDAY(A252+1,-10,'Hungarian non-working days'!$A$2:$A$1001),A:A,0))),0)),"-")</f>
        <v>0</v>
      </c>
      <c r="H252" s="27">
        <f>IF(A252&lt;WORKDAY('Control panel'!$D$10,2,'Hungarian non-working days'!A248:A10246),"",IF(I252="Y",IFERROR(E252/G252,0),"-"))</f>
        <v>0</v>
      </c>
      <c r="I252" s="26" t="str">
        <f>IF(WORKDAY(A252,1,'Hungarian non-working days'!$A$2:$A$1001)=A252+1,"Y","N")</f>
        <v>Y</v>
      </c>
      <c r="K252" s="39">
        <v>246</v>
      </c>
      <c r="L252" s="40">
        <f>(1-'Control panel'!$D$2)*POWER('Control panel'!$D$2,K252-1)/(1-POWER('Control panel'!$D$2,365))</f>
        <v>0.00057933110062915961</v>
      </c>
      <c r="T252" s="1">
        <v>44963</v>
      </c>
      <c r="U252" s="53">
        <v>0.0098980569709434252</v>
      </c>
      <c r="X252" s="1">
        <v>44963</v>
      </c>
      <c r="Y252" s="53">
        <v>0.0097410003270771862</v>
      </c>
      <c r="Z252" s="54">
        <f t="shared" si="3"/>
        <v>0.00015705664386623901</v>
      </c>
    </row>
    <row r="253" spans="1:26" ht="15">
      <c r="A253" s="1">
        <f>'Control panel'!A262</f>
        <v>45075</v>
      </c>
      <c r="B253" s="4">
        <f>'Control panel'!B262-'Control panel'!C262</f>
        <v>0</v>
      </c>
      <c r="C253" s="28">
        <f>IF(B253&lt;0,-'Control panel'!E262*(B253/1000)*IF('Control panel'!$D$8="Yes",1.27,1),-'Control panel'!D262*(B253/1000)*IF('Control panel'!$D$8="Yes",1.27,1))</f>
        <v>0</v>
      </c>
      <c r="D253" s="3">
        <f>'Control panel'!E262*('Control panel'!C262/1000)</f>
        <v>0</v>
      </c>
      <c r="E253" s="3">
        <f ca="1">IF(I253="Y",+SUM(INDIRECT("C"&amp;MATCH(A253,A:A,0)&amp;":C"&amp;MATCH(WORKDAY(A253+1,-2,'Hungarian non-working days'!$A$2:$A$1001),A:A,0))),"-")</f>
        <v>0</v>
      </c>
      <c r="F253" s="3">
        <f ca="1">IF(I253="Y",SUM(INDIRECT("D"&amp;MATCH(A253,A:A,0)&amp;":D"&amp;MATCH(WORKDAY(A253+1,-2,'Hungarian non-working days'!$A$2:$A$1001),A:A,0))),"-")</f>
        <v>0</v>
      </c>
      <c r="G253" s="3">
        <f ca="1">IF(I253="Y",MAX(IFERROR(AVERAGEIF(INDIRECT("F"&amp;MATCH(A253,A:A,0)&amp;":F"&amp;MATCH(WORKDAY(A253+1,-250,'Hungarian non-working days'!$A$2:$A$1001),A:A,0)),"&gt;0",INDIRECT("F"&amp;MATCH(A253,A:A,0)&amp;":F"&amp;MATCH(WORKDAY(A253+1,-250,'Hungarian non-working days'!$A$2:$A$1001),A:A,0))),0),IFERROR(AVERAGEIF(INDIRECT("F"&amp;MATCH(A253,A:A,0)&amp;":F"&amp;MATCH(WORKDAY(A253+1,-10,'Hungarian non-working days'!$A$2:$A$1001),A:A,0)),"&gt;0",INDIRECT("F"&amp;MATCH(A253,A:A,0)&amp;":F"&amp;MATCH(WORKDAY(A253+1,-10,'Hungarian non-working days'!$A$2:$A$1001),A:A,0))),0)),"-")</f>
        <v>0</v>
      </c>
      <c r="H253" s="27">
        <f>IF(A253&lt;WORKDAY('Control panel'!$D$10,2,'Hungarian non-working days'!A249:A10247),"",IF(I253="Y",IFERROR(E253/G253,0),"-"))</f>
        <v>0</v>
      </c>
      <c r="I253" s="26" t="str">
        <f>IF(WORKDAY(A253,1,'Hungarian non-working days'!$A$2:$A$1001)=A253+1,"Y","N")</f>
        <v>Y</v>
      </c>
      <c r="K253" s="39">
        <v>247</v>
      </c>
      <c r="L253" s="40">
        <f>(1-'Control panel'!$D$2)*POWER('Control panel'!$D$2,K253-1)/(1-POWER('Control panel'!$D$2,365))</f>
        <v>0.00057208946187129492</v>
      </c>
      <c r="T253" s="1">
        <v>44960</v>
      </c>
      <c r="U253" s="53">
        <v>0.0097410003270771862</v>
      </c>
      <c r="X253" s="1">
        <v>44962</v>
      </c>
      <c r="Y253" s="53">
        <v>-0.006008107065446161</v>
      </c>
      <c r="Z253" s="54">
        <f t="shared" si="3"/>
        <v>0.015749107392523345</v>
      </c>
    </row>
    <row r="254" spans="1:26" ht="15">
      <c r="A254" s="1">
        <f>'Control panel'!A263</f>
        <v>45074</v>
      </c>
      <c r="B254" s="4">
        <f>'Control panel'!B263-'Control panel'!C263</f>
        <v>0</v>
      </c>
      <c r="C254" s="28">
        <f>IF(B254&lt;0,-'Control panel'!E263*(B254/1000)*IF('Control panel'!$D$8="Yes",1.27,1),-'Control panel'!D263*(B254/1000)*IF('Control panel'!$D$8="Yes",1.27,1))</f>
        <v>0</v>
      </c>
      <c r="D254" s="3">
        <f>'Control panel'!E263*('Control panel'!C263/1000)</f>
        <v>0</v>
      </c>
      <c r="E254" s="3" t="str">
        <f ca="1">IF(I254="Y",+SUM(INDIRECT("C"&amp;MATCH(A254,A:A,0)&amp;":C"&amp;MATCH(WORKDAY(A254+1,-2,'Hungarian non-working days'!$A$2:$A$1001),A:A,0))),"-")</f>
        <v>-</v>
      </c>
      <c r="F254" s="3" t="str">
        <f ca="1">IF(I254="Y",SUM(INDIRECT("D"&amp;MATCH(A254,A:A,0)&amp;":D"&amp;MATCH(WORKDAY(A254+1,-2,'Hungarian non-working days'!$A$2:$A$1001),A:A,0))),"-")</f>
        <v>-</v>
      </c>
      <c r="G254" s="3" t="str">
        <f ca="1">IF(I254="Y",MAX(IFERROR(AVERAGEIF(INDIRECT("F"&amp;MATCH(A254,A:A,0)&amp;":F"&amp;MATCH(WORKDAY(A254+1,-250,'Hungarian non-working days'!$A$2:$A$1001),A:A,0)),"&gt;0",INDIRECT("F"&amp;MATCH(A254,A:A,0)&amp;":F"&amp;MATCH(WORKDAY(A254+1,-250,'Hungarian non-working days'!$A$2:$A$1001),A:A,0))),0),IFERROR(AVERAGEIF(INDIRECT("F"&amp;MATCH(A254,A:A,0)&amp;":F"&amp;MATCH(WORKDAY(A254+1,-10,'Hungarian non-working days'!$A$2:$A$1001),A:A,0)),"&gt;0",INDIRECT("F"&amp;MATCH(A254,A:A,0)&amp;":F"&amp;MATCH(WORKDAY(A254+1,-10,'Hungarian non-working days'!$A$2:$A$1001),A:A,0))),0)),"-")</f>
        <v>-</v>
      </c>
      <c r="H254" s="27" t="str">
        <f>IF(A254&lt;WORKDAY('Control panel'!$D$10,2,'Hungarian non-working days'!A250:A10248),"",IF(I254="Y",IFERROR(E254/G254,0),"-"))</f>
        <v>-</v>
      </c>
      <c r="I254" s="26" t="str">
        <f>IF(WORKDAY(A254,1,'Hungarian non-working days'!$A$2:$A$1001)=A254+1,"Y","N")</f>
        <v>N</v>
      </c>
      <c r="K254" s="39">
        <v>248</v>
      </c>
      <c r="L254" s="40">
        <f>(1-'Control panel'!$D$2)*POWER('Control panel'!$D$2,K254-1)/(1-POWER('Control panel'!$D$2,365))</f>
        <v>0.00056493834359790389</v>
      </c>
      <c r="T254" s="1">
        <v>44959</v>
      </c>
      <c r="U254" s="53">
        <v>-0.0060081070654461584</v>
      </c>
      <c r="X254" s="1">
        <v>44959</v>
      </c>
      <c r="Y254" s="53">
        <v>-0.014348065554733834</v>
      </c>
      <c r="Z254" s="54">
        <f t="shared" si="3"/>
        <v>0.0083399584892876744</v>
      </c>
    </row>
    <row r="255" spans="1:26" ht="15">
      <c r="A255" s="1">
        <f>'Control panel'!A264</f>
        <v>45073</v>
      </c>
      <c r="B255" s="4">
        <f>'Control panel'!B264-'Control panel'!C264</f>
        <v>0</v>
      </c>
      <c r="C255" s="28">
        <f>IF(B255&lt;0,-'Control panel'!E264*(B255/1000)*IF('Control panel'!$D$8="Yes",1.27,1),-'Control panel'!D264*(B255/1000)*IF('Control panel'!$D$8="Yes",1.27,1))</f>
        <v>0</v>
      </c>
      <c r="D255" s="3">
        <f>'Control panel'!E264*('Control panel'!C264/1000)</f>
        <v>0</v>
      </c>
      <c r="E255" s="3" t="str">
        <f ca="1">IF(I255="Y",+SUM(INDIRECT("C"&amp;MATCH(A255,A:A,0)&amp;":C"&amp;MATCH(WORKDAY(A255+1,-2,'Hungarian non-working days'!$A$2:$A$1001),A:A,0))),"-")</f>
        <v>-</v>
      </c>
      <c r="F255" s="3" t="str">
        <f ca="1">IF(I255="Y",SUM(INDIRECT("D"&amp;MATCH(A255,A:A,0)&amp;":D"&amp;MATCH(WORKDAY(A255+1,-2,'Hungarian non-working days'!$A$2:$A$1001),A:A,0))),"-")</f>
        <v>-</v>
      </c>
      <c r="G255" s="3" t="str">
        <f ca="1">IF(I255="Y",MAX(IFERROR(AVERAGEIF(INDIRECT("F"&amp;MATCH(A255,A:A,0)&amp;":F"&amp;MATCH(WORKDAY(A255+1,-250,'Hungarian non-working days'!$A$2:$A$1001),A:A,0)),"&gt;0",INDIRECT("F"&amp;MATCH(A255,A:A,0)&amp;":F"&amp;MATCH(WORKDAY(A255+1,-250,'Hungarian non-working days'!$A$2:$A$1001),A:A,0))),0),IFERROR(AVERAGEIF(INDIRECT("F"&amp;MATCH(A255,A:A,0)&amp;":F"&amp;MATCH(WORKDAY(A255+1,-10,'Hungarian non-working days'!$A$2:$A$1001),A:A,0)),"&gt;0",INDIRECT("F"&amp;MATCH(A255,A:A,0)&amp;":F"&amp;MATCH(WORKDAY(A255+1,-10,'Hungarian non-working days'!$A$2:$A$1001),A:A,0))),0)),"-")</f>
        <v>-</v>
      </c>
      <c r="H255" s="27" t="str">
        <f>IF(A255&lt;WORKDAY('Control panel'!$D$10,2,'Hungarian non-working days'!A251:A10249),"",IF(I255="Y",IFERROR(E255/G255,0),"-"))</f>
        <v>-</v>
      </c>
      <c r="I255" s="26" t="str">
        <f>IF(WORKDAY(A255,1,'Hungarian non-working days'!$A$2:$A$1001)=A255+1,"Y","N")</f>
        <v>N</v>
      </c>
      <c r="K255" s="39">
        <v>249</v>
      </c>
      <c r="L255" s="40">
        <f>(1-'Control panel'!$D$2)*POWER('Control panel'!$D$2,K255-1)/(1-POWER('Control panel'!$D$2,365))</f>
        <v>0.00055787661430292993</v>
      </c>
      <c r="T255" s="1">
        <v>44958</v>
      </c>
      <c r="U255" s="53">
        <v>-0.014348065554733834</v>
      </c>
      <c r="X255" s="1">
        <v>44958</v>
      </c>
      <c r="Y255" s="53">
        <v>-0.011538245757285388</v>
      </c>
      <c r="Z255" s="54">
        <f t="shared" si="3"/>
        <v>-0.0028098197974484457</v>
      </c>
    </row>
    <row r="256" spans="1:12" ht="15">
      <c r="A256" s="1">
        <f>'Control panel'!A265</f>
        <v>45072</v>
      </c>
      <c r="B256" s="4">
        <f>'Control panel'!B265-'Control panel'!C265</f>
        <v>0</v>
      </c>
      <c r="C256" s="28">
        <f>IF(B256&lt;0,-'Control panel'!E265*(B256/1000)*IF('Control panel'!$D$8="Yes",1.27,1),-'Control panel'!D265*(B256/1000)*IF('Control panel'!$D$8="Yes",1.27,1))</f>
        <v>0</v>
      </c>
      <c r="D256" s="3">
        <f>'Control panel'!E265*('Control panel'!C265/1000)</f>
        <v>0</v>
      </c>
      <c r="E256" s="3" t="str">
        <f ca="1">IF(I256="Y",+SUM(INDIRECT("C"&amp;MATCH(A256,A:A,0)&amp;":C"&amp;MATCH(WORKDAY(A256+1,-2,'Hungarian non-working days'!$A$2:$A$1001),A:A,0))),"-")</f>
        <v>-</v>
      </c>
      <c r="F256" s="3" t="str">
        <f ca="1">IF(I256="Y",SUM(INDIRECT("D"&amp;MATCH(A256,A:A,0)&amp;":D"&amp;MATCH(WORKDAY(A256+1,-2,'Hungarian non-working days'!$A$2:$A$1001),A:A,0))),"-")</f>
        <v>-</v>
      </c>
      <c r="G256" s="3" t="str">
        <f ca="1">IF(I256="Y",MAX(IFERROR(AVERAGEIF(INDIRECT("F"&amp;MATCH(A256,A:A,0)&amp;":F"&amp;MATCH(WORKDAY(A256+1,-250,'Hungarian non-working days'!$A$2:$A$1001),A:A,0)),"&gt;0",INDIRECT("F"&amp;MATCH(A256,A:A,0)&amp;":F"&amp;MATCH(WORKDAY(A256+1,-250,'Hungarian non-working days'!$A$2:$A$1001),A:A,0))),0),IFERROR(AVERAGEIF(INDIRECT("F"&amp;MATCH(A256,A:A,0)&amp;":F"&amp;MATCH(WORKDAY(A256+1,-10,'Hungarian non-working days'!$A$2:$A$1001),A:A,0)),"&gt;0",INDIRECT("F"&amp;MATCH(A256,A:A,0)&amp;":F"&amp;MATCH(WORKDAY(A256+1,-10,'Hungarian non-working days'!$A$2:$A$1001),A:A,0))),0)),"-")</f>
        <v>-</v>
      </c>
      <c r="H256" s="27" t="str">
        <f>IF(A256&lt;WORKDAY('Control panel'!$D$10,2,'Hungarian non-working days'!A252:A10250),"",IF(I256="Y",IFERROR(E256/G256,0),"-"))</f>
        <v>-</v>
      </c>
      <c r="I256" s="26" t="str">
        <f>IF(WORKDAY(A256,1,'Hungarian non-working days'!$A$2:$A$1001)=A256+1,"Y","N")</f>
        <v>N</v>
      </c>
      <c r="K256" s="39">
        <v>250</v>
      </c>
      <c r="L256" s="40">
        <f>(1-'Control panel'!$D$2)*POWER('Control panel'!$D$2,K256-1)/(1-POWER('Control panel'!$D$2,365))</f>
        <v>0.00055090315662414339</v>
      </c>
    </row>
    <row r="257" spans="1:12" ht="15">
      <c r="A257" s="1">
        <f>'Control panel'!A266</f>
        <v>45071</v>
      </c>
      <c r="B257" s="4">
        <f>'Control panel'!B266-'Control panel'!C266</f>
        <v>0</v>
      </c>
      <c r="C257" s="28">
        <f>IF(B257&lt;0,-'Control panel'!E266*(B257/1000)*IF('Control panel'!$D$8="Yes",1.27,1),-'Control panel'!D266*(B257/1000)*IF('Control panel'!$D$8="Yes",1.27,1))</f>
        <v>0</v>
      </c>
      <c r="D257" s="3">
        <f>'Control panel'!E266*('Control panel'!C266/1000)</f>
        <v>0</v>
      </c>
      <c r="E257" s="3">
        <f ca="1">IF(I257="Y",+SUM(INDIRECT("C"&amp;MATCH(A257,A:A,0)&amp;":C"&amp;MATCH(WORKDAY(A257+1,-2,'Hungarian non-working days'!$A$2:$A$1001),A:A,0))),"-")</f>
        <v>0</v>
      </c>
      <c r="F257" s="3">
        <f ca="1">IF(I257="Y",SUM(INDIRECT("D"&amp;MATCH(A257,A:A,0)&amp;":D"&amp;MATCH(WORKDAY(A257+1,-2,'Hungarian non-working days'!$A$2:$A$1001),A:A,0))),"-")</f>
        <v>0</v>
      </c>
      <c r="G257" s="3">
        <f ca="1">IF(I257="Y",MAX(IFERROR(AVERAGEIF(INDIRECT("F"&amp;MATCH(A257,A:A,0)&amp;":F"&amp;MATCH(WORKDAY(A257+1,-250,'Hungarian non-working days'!$A$2:$A$1001),A:A,0)),"&gt;0",INDIRECT("F"&amp;MATCH(A257,A:A,0)&amp;":F"&amp;MATCH(WORKDAY(A257+1,-250,'Hungarian non-working days'!$A$2:$A$1001),A:A,0))),0),IFERROR(AVERAGEIF(INDIRECT("F"&amp;MATCH(A257,A:A,0)&amp;":F"&amp;MATCH(WORKDAY(A257+1,-10,'Hungarian non-working days'!$A$2:$A$1001),A:A,0)),"&gt;0",INDIRECT("F"&amp;MATCH(A257,A:A,0)&amp;":F"&amp;MATCH(WORKDAY(A257+1,-10,'Hungarian non-working days'!$A$2:$A$1001),A:A,0))),0)),"-")</f>
        <v>0</v>
      </c>
      <c r="H257" s="27">
        <f>IF(A257&lt;WORKDAY('Control panel'!$D$10,2,'Hungarian non-working days'!A253:A10251),"",IF(I257="Y",IFERROR(E257/G257,0),"-"))</f>
        <v>0</v>
      </c>
      <c r="I257" s="26" t="str">
        <f>IF(WORKDAY(A257,1,'Hungarian non-working days'!$A$2:$A$1001)=A257+1,"Y","N")</f>
        <v>Y</v>
      </c>
      <c r="K257" s="39">
        <v>251</v>
      </c>
      <c r="L257" s="40">
        <f>(1-'Control panel'!$D$2)*POWER('Control panel'!$D$2,K257-1)/(1-POWER('Control panel'!$D$2,365))</f>
        <v>0.00054401686716634159</v>
      </c>
    </row>
    <row r="258" spans="1:12" ht="15">
      <c r="A258" s="1">
        <f>'Control panel'!A267</f>
        <v>45070</v>
      </c>
      <c r="B258" s="4">
        <f>'Control panel'!B267-'Control panel'!C267</f>
        <v>0</v>
      </c>
      <c r="C258" s="28">
        <f>IF(B258&lt;0,-'Control panel'!E267*(B258/1000)*IF('Control panel'!$D$8="Yes",1.27,1),-'Control panel'!D267*(B258/1000)*IF('Control panel'!$D$8="Yes",1.27,1))</f>
        <v>0</v>
      </c>
      <c r="D258" s="3">
        <f>'Control panel'!E267*('Control panel'!C267/1000)</f>
        <v>0</v>
      </c>
      <c r="E258" s="3">
        <f ca="1">IF(I258="Y",+SUM(INDIRECT("C"&amp;MATCH(A258,A:A,0)&amp;":C"&amp;MATCH(WORKDAY(A258+1,-2,'Hungarian non-working days'!$A$2:$A$1001),A:A,0))),"-")</f>
        <v>0</v>
      </c>
      <c r="F258" s="3">
        <f ca="1">IF(I258="Y",SUM(INDIRECT("D"&amp;MATCH(A258,A:A,0)&amp;":D"&amp;MATCH(WORKDAY(A258+1,-2,'Hungarian non-working days'!$A$2:$A$1001),A:A,0))),"-")</f>
        <v>0</v>
      </c>
      <c r="G258" s="3">
        <f ca="1">IF(I258="Y",MAX(IFERROR(AVERAGEIF(INDIRECT("F"&amp;MATCH(A258,A:A,0)&amp;":F"&amp;MATCH(WORKDAY(A258+1,-250,'Hungarian non-working days'!$A$2:$A$1001),A:A,0)),"&gt;0",INDIRECT("F"&amp;MATCH(A258,A:A,0)&amp;":F"&amp;MATCH(WORKDAY(A258+1,-250,'Hungarian non-working days'!$A$2:$A$1001),A:A,0))),0),IFERROR(AVERAGEIF(INDIRECT("F"&amp;MATCH(A258,A:A,0)&amp;":F"&amp;MATCH(WORKDAY(A258+1,-10,'Hungarian non-working days'!$A$2:$A$1001),A:A,0)),"&gt;0",INDIRECT("F"&amp;MATCH(A258,A:A,0)&amp;":F"&amp;MATCH(WORKDAY(A258+1,-10,'Hungarian non-working days'!$A$2:$A$1001),A:A,0))),0)),"-")</f>
        <v>0</v>
      </c>
      <c r="H258" s="27">
        <f>IF(A258&lt;WORKDAY('Control panel'!$D$10,2,'Hungarian non-working days'!A254:A10252),"",IF(I258="Y",IFERROR(E258/G258,0),"-"))</f>
        <v>0</v>
      </c>
      <c r="I258" s="26" t="str">
        <f>IF(WORKDAY(A258,1,'Hungarian non-working days'!$A$2:$A$1001)=A258+1,"Y","N")</f>
        <v>Y</v>
      </c>
      <c r="K258" s="39">
        <v>252</v>
      </c>
      <c r="L258" s="40">
        <f>(1-'Control panel'!$D$2)*POWER('Control panel'!$D$2,K258-1)/(1-POWER('Control panel'!$D$2,365))</f>
        <v>0.00053721665632676233</v>
      </c>
    </row>
    <row r="259" spans="1:12" ht="15">
      <c r="A259" s="1">
        <f>'Control panel'!A268</f>
        <v>45069</v>
      </c>
      <c r="B259" s="4">
        <f>'Control panel'!B268-'Control panel'!C268</f>
        <v>0</v>
      </c>
      <c r="C259" s="28">
        <f>IF(B259&lt;0,-'Control panel'!E268*(B259/1000)*IF('Control panel'!$D$8="Yes",1.27,1),-'Control panel'!D268*(B259/1000)*IF('Control panel'!$D$8="Yes",1.27,1))</f>
        <v>0</v>
      </c>
      <c r="D259" s="3">
        <f>'Control panel'!E268*('Control panel'!C268/1000)</f>
        <v>0</v>
      </c>
      <c r="E259" s="3">
        <f ca="1">IF(I259="Y",+SUM(INDIRECT("C"&amp;MATCH(A259,A:A,0)&amp;":C"&amp;MATCH(WORKDAY(A259+1,-2,'Hungarian non-working days'!$A$2:$A$1001),A:A,0))),"-")</f>
        <v>0</v>
      </c>
      <c r="F259" s="3">
        <f ca="1">IF(I259="Y",SUM(INDIRECT("D"&amp;MATCH(A259,A:A,0)&amp;":D"&amp;MATCH(WORKDAY(A259+1,-2,'Hungarian non-working days'!$A$2:$A$1001),A:A,0))),"-")</f>
        <v>0</v>
      </c>
      <c r="G259" s="3">
        <f ca="1">IF(I259="Y",MAX(IFERROR(AVERAGEIF(INDIRECT("F"&amp;MATCH(A259,A:A,0)&amp;":F"&amp;MATCH(WORKDAY(A259+1,-250,'Hungarian non-working days'!$A$2:$A$1001),A:A,0)),"&gt;0",INDIRECT("F"&amp;MATCH(A259,A:A,0)&amp;":F"&amp;MATCH(WORKDAY(A259+1,-250,'Hungarian non-working days'!$A$2:$A$1001),A:A,0))),0),IFERROR(AVERAGEIF(INDIRECT("F"&amp;MATCH(A259,A:A,0)&amp;":F"&amp;MATCH(WORKDAY(A259+1,-10,'Hungarian non-working days'!$A$2:$A$1001),A:A,0)),"&gt;0",INDIRECT("F"&amp;MATCH(A259,A:A,0)&amp;":F"&amp;MATCH(WORKDAY(A259+1,-10,'Hungarian non-working days'!$A$2:$A$1001),A:A,0))),0)),"-")</f>
        <v>0</v>
      </c>
      <c r="H259" s="27">
        <f>IF(A259&lt;WORKDAY('Control panel'!$D$10,2,'Hungarian non-working days'!A255:A10253),"",IF(I259="Y",IFERROR(E259/G259,0),"-"))</f>
        <v>0</v>
      </c>
      <c r="I259" s="26" t="str">
        <f>IF(WORKDAY(A259,1,'Hungarian non-working days'!$A$2:$A$1001)=A259+1,"Y","N")</f>
        <v>Y</v>
      </c>
      <c r="K259" s="39">
        <v>253</v>
      </c>
      <c r="L259" s="40">
        <f>(1-'Control panel'!$D$2)*POWER('Control panel'!$D$2,K259-1)/(1-POWER('Control panel'!$D$2,365))</f>
        <v>0.00053050144812267781</v>
      </c>
    </row>
    <row r="260" spans="1:12" ht="15">
      <c r="A260" s="1">
        <f>'Control panel'!A269</f>
        <v>45068</v>
      </c>
      <c r="B260" s="4">
        <f>'Control panel'!B269-'Control panel'!C269</f>
        <v>0</v>
      </c>
      <c r="C260" s="28">
        <f>IF(B260&lt;0,-'Control panel'!E269*(B260/1000)*IF('Control panel'!$D$8="Yes",1.27,1),-'Control panel'!D269*(B260/1000)*IF('Control panel'!$D$8="Yes",1.27,1))</f>
        <v>0</v>
      </c>
      <c r="D260" s="3">
        <f>'Control panel'!E269*('Control panel'!C269/1000)</f>
        <v>0</v>
      </c>
      <c r="E260" s="3">
        <f ca="1">IF(I260="Y",+SUM(INDIRECT("C"&amp;MATCH(A260,A:A,0)&amp;":C"&amp;MATCH(WORKDAY(A260+1,-2,'Hungarian non-working days'!$A$2:$A$1001),A:A,0))),"-")</f>
        <v>0</v>
      </c>
      <c r="F260" s="3">
        <f ca="1">IF(I260="Y",SUM(INDIRECT("D"&amp;MATCH(A260,A:A,0)&amp;":D"&amp;MATCH(WORKDAY(A260+1,-2,'Hungarian non-working days'!$A$2:$A$1001),A:A,0))),"-")</f>
        <v>0</v>
      </c>
      <c r="G260" s="3">
        <f ca="1">IF(I260="Y",MAX(IFERROR(AVERAGEIF(INDIRECT("F"&amp;MATCH(A260,A:A,0)&amp;":F"&amp;MATCH(WORKDAY(A260+1,-250,'Hungarian non-working days'!$A$2:$A$1001),A:A,0)),"&gt;0",INDIRECT("F"&amp;MATCH(A260,A:A,0)&amp;":F"&amp;MATCH(WORKDAY(A260+1,-250,'Hungarian non-working days'!$A$2:$A$1001),A:A,0))),0),IFERROR(AVERAGEIF(INDIRECT("F"&amp;MATCH(A260,A:A,0)&amp;":F"&amp;MATCH(WORKDAY(A260+1,-10,'Hungarian non-working days'!$A$2:$A$1001),A:A,0)),"&gt;0",INDIRECT("F"&amp;MATCH(A260,A:A,0)&amp;":F"&amp;MATCH(WORKDAY(A260+1,-10,'Hungarian non-working days'!$A$2:$A$1001),A:A,0))),0)),"-")</f>
        <v>0</v>
      </c>
      <c r="H260" s="27">
        <f>IF(A260&lt;WORKDAY('Control panel'!$D$10,2,'Hungarian non-working days'!A256:A10254),"",IF(I260="Y",IFERROR(E260/G260,0),"-"))</f>
        <v>0</v>
      </c>
      <c r="I260" s="26" t="str">
        <f>IF(WORKDAY(A260,1,'Hungarian non-working days'!$A$2:$A$1001)=A260+1,"Y","N")</f>
        <v>Y</v>
      </c>
      <c r="K260" s="39">
        <v>254</v>
      </c>
      <c r="L260" s="40">
        <f>(1-'Control panel'!$D$2)*POWER('Control panel'!$D$2,K260-1)/(1-POWER('Control panel'!$D$2,365))</f>
        <v>0.00052387018002114443</v>
      </c>
    </row>
    <row r="261" spans="1:12" ht="15">
      <c r="A261" s="1">
        <f>'Control panel'!A270</f>
        <v>45067</v>
      </c>
      <c r="B261" s="4">
        <f>'Control panel'!B270-'Control panel'!C270</f>
        <v>0</v>
      </c>
      <c r="C261" s="28">
        <f>IF(B261&lt;0,-'Control panel'!E270*(B261/1000)*IF('Control panel'!$D$8="Yes",1.27,1),-'Control panel'!D270*(B261/1000)*IF('Control panel'!$D$8="Yes",1.27,1))</f>
        <v>0</v>
      </c>
      <c r="D261" s="3">
        <f>'Control panel'!E270*('Control panel'!C270/1000)</f>
        <v>0</v>
      </c>
      <c r="E261" s="3">
        <f ca="1">IF(I261="Y",+SUM(INDIRECT("C"&amp;MATCH(A261,A:A,0)&amp;":C"&amp;MATCH(WORKDAY(A261+1,-2,'Hungarian non-working days'!$A$2:$A$1001),A:A,0))),"-")</f>
        <v>0</v>
      </c>
      <c r="F261" s="3">
        <f ca="1">IF(I261="Y",SUM(INDIRECT("D"&amp;MATCH(A261,A:A,0)&amp;":D"&amp;MATCH(WORKDAY(A261+1,-2,'Hungarian non-working days'!$A$2:$A$1001),A:A,0))),"-")</f>
        <v>0</v>
      </c>
      <c r="G261" s="3">
        <f ca="1">IF(I261="Y",MAX(IFERROR(AVERAGEIF(INDIRECT("F"&amp;MATCH(A261,A:A,0)&amp;":F"&amp;MATCH(WORKDAY(A261+1,-250,'Hungarian non-working days'!$A$2:$A$1001),A:A,0)),"&gt;0",INDIRECT("F"&amp;MATCH(A261,A:A,0)&amp;":F"&amp;MATCH(WORKDAY(A261+1,-250,'Hungarian non-working days'!$A$2:$A$1001),A:A,0))),0),IFERROR(AVERAGEIF(INDIRECT("F"&amp;MATCH(A261,A:A,0)&amp;":F"&amp;MATCH(WORKDAY(A261+1,-10,'Hungarian non-working days'!$A$2:$A$1001),A:A,0)),"&gt;0",INDIRECT("F"&amp;MATCH(A261,A:A,0)&amp;":F"&amp;MATCH(WORKDAY(A261+1,-10,'Hungarian non-working days'!$A$2:$A$1001),A:A,0))),0)),"-")</f>
        <v>0</v>
      </c>
      <c r="H261" s="27">
        <f>IF(A261&lt;WORKDAY('Control panel'!$D$10,2,'Hungarian non-working days'!A257:A10255),"",IF(I261="Y",IFERROR(E261/G261,0),"-"))</f>
        <v>0</v>
      </c>
      <c r="I261" s="26" t="str">
        <f>IF(WORKDAY(A261,1,'Hungarian non-working days'!$A$2:$A$1001)=A261+1,"Y","N")</f>
        <v>Y</v>
      </c>
      <c r="K261" s="39">
        <v>255</v>
      </c>
      <c r="L261" s="40">
        <f>(1-'Control panel'!$D$2)*POWER('Control panel'!$D$2,K261-1)/(1-POWER('Control panel'!$D$2,365))</f>
        <v>0.0005173218027708801</v>
      </c>
    </row>
    <row r="262" spans="1:12" ht="15">
      <c r="A262" s="1">
        <f>'Control panel'!A271</f>
        <v>45066</v>
      </c>
      <c r="B262" s="4">
        <f>'Control panel'!B271-'Control panel'!C271</f>
        <v>0</v>
      </c>
      <c r="C262" s="28">
        <f>IF(B262&lt;0,-'Control panel'!E271*(B262/1000)*IF('Control panel'!$D$8="Yes",1.27,1),-'Control panel'!D271*(B262/1000)*IF('Control panel'!$D$8="Yes",1.27,1))</f>
        <v>0</v>
      </c>
      <c r="D262" s="3">
        <f>'Control panel'!E271*('Control panel'!C271/1000)</f>
        <v>0</v>
      </c>
      <c r="E262" s="3" t="str">
        <f ca="1">IF(I262="Y",+SUM(INDIRECT("C"&amp;MATCH(A262,A:A,0)&amp;":C"&amp;MATCH(WORKDAY(A262+1,-2,'Hungarian non-working days'!$A$2:$A$1001),A:A,0))),"-")</f>
        <v>-</v>
      </c>
      <c r="F262" s="3" t="str">
        <f ca="1">IF(I262="Y",SUM(INDIRECT("D"&amp;MATCH(A262,A:A,0)&amp;":D"&amp;MATCH(WORKDAY(A262+1,-2,'Hungarian non-working days'!$A$2:$A$1001),A:A,0))),"-")</f>
        <v>-</v>
      </c>
      <c r="G262" s="3" t="str">
        <f ca="1">IF(I262="Y",MAX(IFERROR(AVERAGEIF(INDIRECT("F"&amp;MATCH(A262,A:A,0)&amp;":F"&amp;MATCH(WORKDAY(A262+1,-250,'Hungarian non-working days'!$A$2:$A$1001),A:A,0)),"&gt;0",INDIRECT("F"&amp;MATCH(A262,A:A,0)&amp;":F"&amp;MATCH(WORKDAY(A262+1,-250,'Hungarian non-working days'!$A$2:$A$1001),A:A,0))),0),IFERROR(AVERAGEIF(INDIRECT("F"&amp;MATCH(A262,A:A,0)&amp;":F"&amp;MATCH(WORKDAY(A262+1,-10,'Hungarian non-working days'!$A$2:$A$1001),A:A,0)),"&gt;0",INDIRECT("F"&amp;MATCH(A262,A:A,0)&amp;":F"&amp;MATCH(WORKDAY(A262+1,-10,'Hungarian non-working days'!$A$2:$A$1001),A:A,0))),0)),"-")</f>
        <v>-</v>
      </c>
      <c r="H262" s="27" t="str">
        <f>IF(A262&lt;WORKDAY('Control panel'!$D$10,2,'Hungarian non-working days'!A258:A10256),"",IF(I262="Y",IFERROR(E262/G262,0),"-"))</f>
        <v>-</v>
      </c>
      <c r="I262" s="26" t="str">
        <f>IF(WORKDAY(A262,1,'Hungarian non-working days'!$A$2:$A$1001)=A262+1,"Y","N")</f>
        <v>N</v>
      </c>
      <c r="K262" s="39">
        <v>256</v>
      </c>
      <c r="L262" s="40">
        <f>(1-'Control panel'!$D$2)*POWER('Control panel'!$D$2,K262-1)/(1-POWER('Control panel'!$D$2,365))</f>
        <v>0.0005108552802362442</v>
      </c>
    </row>
    <row r="263" spans="1:12" ht="15">
      <c r="A263" s="1">
        <f>'Control panel'!A272</f>
        <v>45065</v>
      </c>
      <c r="B263" s="4">
        <f>'Control panel'!B272-'Control panel'!C272</f>
        <v>0</v>
      </c>
      <c r="C263" s="28">
        <f>IF(B263&lt;0,-'Control panel'!E272*(B263/1000)*IF('Control panel'!$D$8="Yes",1.27,1),-'Control panel'!D272*(B263/1000)*IF('Control panel'!$D$8="Yes",1.27,1))</f>
        <v>0</v>
      </c>
      <c r="D263" s="3">
        <f>'Control panel'!E272*('Control panel'!C272/1000)</f>
        <v>0</v>
      </c>
      <c r="E263" s="3" t="str">
        <f ca="1">IF(I263="Y",+SUM(INDIRECT("C"&amp;MATCH(A263,A:A,0)&amp;":C"&amp;MATCH(WORKDAY(A263+1,-2,'Hungarian non-working days'!$A$2:$A$1001),A:A,0))),"-")</f>
        <v>-</v>
      </c>
      <c r="F263" s="3" t="str">
        <f ca="1">IF(I263="Y",SUM(INDIRECT("D"&amp;MATCH(A263,A:A,0)&amp;":D"&amp;MATCH(WORKDAY(A263+1,-2,'Hungarian non-working days'!$A$2:$A$1001),A:A,0))),"-")</f>
        <v>-</v>
      </c>
      <c r="G263" s="3" t="str">
        <f ca="1">IF(I263="Y",MAX(IFERROR(AVERAGEIF(INDIRECT("F"&amp;MATCH(A263,A:A,0)&amp;":F"&amp;MATCH(WORKDAY(A263+1,-250,'Hungarian non-working days'!$A$2:$A$1001),A:A,0)),"&gt;0",INDIRECT("F"&amp;MATCH(A263,A:A,0)&amp;":F"&amp;MATCH(WORKDAY(A263+1,-250,'Hungarian non-working days'!$A$2:$A$1001),A:A,0))),0),IFERROR(AVERAGEIF(INDIRECT("F"&amp;MATCH(A263,A:A,0)&amp;":F"&amp;MATCH(WORKDAY(A263+1,-10,'Hungarian non-working days'!$A$2:$A$1001),A:A,0)),"&gt;0",INDIRECT("F"&amp;MATCH(A263,A:A,0)&amp;":F"&amp;MATCH(WORKDAY(A263+1,-10,'Hungarian non-working days'!$A$2:$A$1001),A:A,0))),0)),"-")</f>
        <v>-</v>
      </c>
      <c r="H263" s="27" t="str">
        <f>IF(A263&lt;WORKDAY('Control panel'!$D$10,2,'Hungarian non-working days'!A259:A10257),"",IF(I263="Y",IFERROR(E263/G263,0),"-"))</f>
        <v>-</v>
      </c>
      <c r="I263" s="26" t="str">
        <f>IF(WORKDAY(A263,1,'Hungarian non-working days'!$A$2:$A$1001)=A263+1,"Y","N")</f>
        <v>N</v>
      </c>
      <c r="K263" s="39">
        <v>257</v>
      </c>
      <c r="L263" s="40">
        <f>(1-'Control panel'!$D$2)*POWER('Control panel'!$D$2,K263-1)/(1-POWER('Control panel'!$D$2,365))</f>
        <v>0.00050446958923329108</v>
      </c>
    </row>
    <row r="264" spans="1:12" ht="15">
      <c r="A264" s="1">
        <f>'Control panel'!A273</f>
        <v>45064</v>
      </c>
      <c r="B264" s="4">
        <f>'Control panel'!B273-'Control panel'!C273</f>
        <v>0</v>
      </c>
      <c r="C264" s="28">
        <f>IF(B264&lt;0,-'Control panel'!E273*(B264/1000)*IF('Control panel'!$D$8="Yes",1.27,1),-'Control panel'!D273*(B264/1000)*IF('Control panel'!$D$8="Yes",1.27,1))</f>
        <v>0</v>
      </c>
      <c r="D264" s="3">
        <f>'Control panel'!E273*('Control panel'!C273/1000)</f>
        <v>0</v>
      </c>
      <c r="E264" s="3">
        <f ca="1">IF(I264="Y",+SUM(INDIRECT("C"&amp;MATCH(A264,A:A,0)&amp;":C"&amp;MATCH(WORKDAY(A264+1,-2,'Hungarian non-working days'!$A$2:$A$1001),A:A,0))),"-")</f>
        <v>0</v>
      </c>
      <c r="F264" s="3">
        <f ca="1">IF(I264="Y",SUM(INDIRECT("D"&amp;MATCH(A264,A:A,0)&amp;":D"&amp;MATCH(WORKDAY(A264+1,-2,'Hungarian non-working days'!$A$2:$A$1001),A:A,0))),"-")</f>
        <v>0</v>
      </c>
      <c r="G264" s="3">
        <f ca="1">IF(I264="Y",MAX(IFERROR(AVERAGEIF(INDIRECT("F"&amp;MATCH(A264,A:A,0)&amp;":F"&amp;MATCH(WORKDAY(A264+1,-250,'Hungarian non-working days'!$A$2:$A$1001),A:A,0)),"&gt;0",INDIRECT("F"&amp;MATCH(A264,A:A,0)&amp;":F"&amp;MATCH(WORKDAY(A264+1,-250,'Hungarian non-working days'!$A$2:$A$1001),A:A,0))),0),IFERROR(AVERAGEIF(INDIRECT("F"&amp;MATCH(A264,A:A,0)&amp;":F"&amp;MATCH(WORKDAY(A264+1,-10,'Hungarian non-working days'!$A$2:$A$1001),A:A,0)),"&gt;0",INDIRECT("F"&amp;MATCH(A264,A:A,0)&amp;":F"&amp;MATCH(WORKDAY(A264+1,-10,'Hungarian non-working days'!$A$2:$A$1001),A:A,0))),0)),"-")</f>
        <v>0</v>
      </c>
      <c r="H264" s="27">
        <f>IF(A264&lt;WORKDAY('Control panel'!$D$10,2,'Hungarian non-working days'!A260:A10258),"",IF(I264="Y",IFERROR(E264/G264,0),"-"))</f>
        <v>0</v>
      </c>
      <c r="I264" s="26" t="str">
        <f>IF(WORKDAY(A264,1,'Hungarian non-working days'!$A$2:$A$1001)=A264+1,"Y","N")</f>
        <v>Y</v>
      </c>
      <c r="K264" s="39">
        <v>258</v>
      </c>
      <c r="L264" s="40">
        <f>(1-'Control panel'!$D$2)*POWER('Control panel'!$D$2,K264-1)/(1-POWER('Control panel'!$D$2,365))</f>
        <v>0.00049816371936787487</v>
      </c>
    </row>
    <row r="265" spans="1:12" ht="15">
      <c r="A265" s="1">
        <f>'Control panel'!A274</f>
        <v>45063</v>
      </c>
      <c r="B265" s="4">
        <f>'Control panel'!B274-'Control panel'!C274</f>
        <v>0</v>
      </c>
      <c r="C265" s="28">
        <f>IF(B265&lt;0,-'Control panel'!E274*(B265/1000)*IF('Control panel'!$D$8="Yes",1.27,1),-'Control panel'!D274*(B265/1000)*IF('Control panel'!$D$8="Yes",1.27,1))</f>
        <v>0</v>
      </c>
      <c r="D265" s="3">
        <f>'Control panel'!E274*('Control panel'!C274/1000)</f>
        <v>0</v>
      </c>
      <c r="E265" s="3">
        <f ca="1">IF(I265="Y",+SUM(INDIRECT("C"&amp;MATCH(A265,A:A,0)&amp;":C"&amp;MATCH(WORKDAY(A265+1,-2,'Hungarian non-working days'!$A$2:$A$1001),A:A,0))),"-")</f>
        <v>0</v>
      </c>
      <c r="F265" s="3">
        <f ca="1">IF(I265="Y",SUM(INDIRECT("D"&amp;MATCH(A265,A:A,0)&amp;":D"&amp;MATCH(WORKDAY(A265+1,-2,'Hungarian non-working days'!$A$2:$A$1001),A:A,0))),"-")</f>
        <v>0</v>
      </c>
      <c r="G265" s="3">
        <f ca="1">IF(I265="Y",MAX(IFERROR(AVERAGEIF(INDIRECT("F"&amp;MATCH(A265,A:A,0)&amp;":F"&amp;MATCH(WORKDAY(A265+1,-250,'Hungarian non-working days'!$A$2:$A$1001),A:A,0)),"&gt;0",INDIRECT("F"&amp;MATCH(A265,A:A,0)&amp;":F"&amp;MATCH(WORKDAY(A265+1,-250,'Hungarian non-working days'!$A$2:$A$1001),A:A,0))),0),IFERROR(AVERAGEIF(INDIRECT("F"&amp;MATCH(A265,A:A,0)&amp;":F"&amp;MATCH(WORKDAY(A265+1,-10,'Hungarian non-working days'!$A$2:$A$1001),A:A,0)),"&gt;0",INDIRECT("F"&amp;MATCH(A265,A:A,0)&amp;":F"&amp;MATCH(WORKDAY(A265+1,-10,'Hungarian non-working days'!$A$2:$A$1001),A:A,0))),0)),"-")</f>
        <v>0</v>
      </c>
      <c r="H265" s="27">
        <f>IF(A265&lt;WORKDAY('Control panel'!$D$10,2,'Hungarian non-working days'!A261:A10259),"",IF(I265="Y",IFERROR(E265/G265,0),"-"))</f>
        <v>0</v>
      </c>
      <c r="I265" s="26" t="str">
        <f>IF(WORKDAY(A265,1,'Hungarian non-working days'!$A$2:$A$1001)=A265+1,"Y","N")</f>
        <v>Y</v>
      </c>
      <c r="K265" s="39">
        <v>259</v>
      </c>
      <c r="L265" s="40">
        <f>(1-'Control panel'!$D$2)*POWER('Control panel'!$D$2,K265-1)/(1-POWER('Control panel'!$D$2,365))</f>
        <v>0.00049193667287577647</v>
      </c>
    </row>
    <row r="266" spans="1:12" ht="15">
      <c r="A266" s="1">
        <f>'Control panel'!A275</f>
        <v>45062</v>
      </c>
      <c r="B266" s="4">
        <f>'Control panel'!B275-'Control panel'!C275</f>
        <v>0</v>
      </c>
      <c r="C266" s="28">
        <f>IF(B266&lt;0,-'Control panel'!E275*(B266/1000)*IF('Control panel'!$D$8="Yes",1.27,1),-'Control panel'!D275*(B266/1000)*IF('Control panel'!$D$8="Yes",1.27,1))</f>
        <v>0</v>
      </c>
      <c r="D266" s="3">
        <f>'Control panel'!E275*('Control panel'!C275/1000)</f>
        <v>0</v>
      </c>
      <c r="E266" s="3">
        <f ca="1">IF(I266="Y",+SUM(INDIRECT("C"&amp;MATCH(A266,A:A,0)&amp;":C"&amp;MATCH(WORKDAY(A266+1,-2,'Hungarian non-working days'!$A$2:$A$1001),A:A,0))),"-")</f>
        <v>0</v>
      </c>
      <c r="F266" s="3">
        <f ca="1">IF(I266="Y",SUM(INDIRECT("D"&amp;MATCH(A266,A:A,0)&amp;":D"&amp;MATCH(WORKDAY(A266+1,-2,'Hungarian non-working days'!$A$2:$A$1001),A:A,0))),"-")</f>
        <v>0</v>
      </c>
      <c r="G266" s="3">
        <f ca="1">IF(I266="Y",MAX(IFERROR(AVERAGEIF(INDIRECT("F"&amp;MATCH(A266,A:A,0)&amp;":F"&amp;MATCH(WORKDAY(A266+1,-250,'Hungarian non-working days'!$A$2:$A$1001),A:A,0)),"&gt;0",INDIRECT("F"&amp;MATCH(A266,A:A,0)&amp;":F"&amp;MATCH(WORKDAY(A266+1,-250,'Hungarian non-working days'!$A$2:$A$1001),A:A,0))),0),IFERROR(AVERAGEIF(INDIRECT("F"&amp;MATCH(A266,A:A,0)&amp;":F"&amp;MATCH(WORKDAY(A266+1,-10,'Hungarian non-working days'!$A$2:$A$1001),A:A,0)),"&gt;0",INDIRECT("F"&amp;MATCH(A266,A:A,0)&amp;":F"&amp;MATCH(WORKDAY(A266+1,-10,'Hungarian non-working days'!$A$2:$A$1001),A:A,0))),0)),"-")</f>
        <v>0</v>
      </c>
      <c r="H266" s="27">
        <f>IF(A266&lt;WORKDAY('Control panel'!$D$10,2,'Hungarian non-working days'!A262:A10260),"",IF(I266="Y",IFERROR(E266/G266,0),"-"))</f>
        <v>0</v>
      </c>
      <c r="I266" s="26" t="str">
        <f>IF(WORKDAY(A266,1,'Hungarian non-working days'!$A$2:$A$1001)=A266+1,"Y","N")</f>
        <v>Y</v>
      </c>
      <c r="K266" s="39">
        <v>260</v>
      </c>
      <c r="L266" s="40">
        <f>(1-'Control panel'!$D$2)*POWER('Control panel'!$D$2,K266-1)/(1-POWER('Control panel'!$D$2,365))</f>
        <v>0.00048578746446482923</v>
      </c>
    </row>
    <row r="267" spans="1:12" ht="15">
      <c r="A267" s="1">
        <f>'Control panel'!A276</f>
        <v>45061</v>
      </c>
      <c r="B267" s="4">
        <f>'Control panel'!B276-'Control panel'!C276</f>
        <v>0</v>
      </c>
      <c r="C267" s="28">
        <f>IF(B267&lt;0,-'Control panel'!E276*(B267/1000)*IF('Control panel'!$D$8="Yes",1.27,1),-'Control panel'!D276*(B267/1000)*IF('Control panel'!$D$8="Yes",1.27,1))</f>
        <v>0</v>
      </c>
      <c r="D267" s="3">
        <f>'Control panel'!E276*('Control panel'!C276/1000)</f>
        <v>0</v>
      </c>
      <c r="E267" s="3">
        <f ca="1">IF(I267="Y",+SUM(INDIRECT("C"&amp;MATCH(A267,A:A,0)&amp;":C"&amp;MATCH(WORKDAY(A267+1,-2,'Hungarian non-working days'!$A$2:$A$1001),A:A,0))),"-")</f>
        <v>0</v>
      </c>
      <c r="F267" s="3">
        <f ca="1">IF(I267="Y",SUM(INDIRECT("D"&amp;MATCH(A267,A:A,0)&amp;":D"&amp;MATCH(WORKDAY(A267+1,-2,'Hungarian non-working days'!$A$2:$A$1001),A:A,0))),"-")</f>
        <v>0</v>
      </c>
      <c r="G267" s="3">
        <f ca="1">IF(I267="Y",MAX(IFERROR(AVERAGEIF(INDIRECT("F"&amp;MATCH(A267,A:A,0)&amp;":F"&amp;MATCH(WORKDAY(A267+1,-250,'Hungarian non-working days'!$A$2:$A$1001),A:A,0)),"&gt;0",INDIRECT("F"&amp;MATCH(A267,A:A,0)&amp;":F"&amp;MATCH(WORKDAY(A267+1,-250,'Hungarian non-working days'!$A$2:$A$1001),A:A,0))),0),IFERROR(AVERAGEIF(INDIRECT("F"&amp;MATCH(A267,A:A,0)&amp;":F"&amp;MATCH(WORKDAY(A267+1,-10,'Hungarian non-working days'!$A$2:$A$1001),A:A,0)),"&gt;0",INDIRECT("F"&amp;MATCH(A267,A:A,0)&amp;":F"&amp;MATCH(WORKDAY(A267+1,-10,'Hungarian non-working days'!$A$2:$A$1001),A:A,0))),0)),"-")</f>
        <v>0</v>
      </c>
      <c r="H267" s="27">
        <f>IF(A267&lt;WORKDAY('Control panel'!$D$10,2,'Hungarian non-working days'!A263:A10261),"",IF(I267="Y",IFERROR(E267/G267,0),"-"))</f>
        <v>0</v>
      </c>
      <c r="I267" s="26" t="str">
        <f>IF(WORKDAY(A267,1,'Hungarian non-working days'!$A$2:$A$1001)=A267+1,"Y","N")</f>
        <v>Y</v>
      </c>
      <c r="K267" s="39">
        <v>261</v>
      </c>
      <c r="L267" s="40">
        <f>(1-'Control panel'!$D$2)*POWER('Control panel'!$D$2,K267-1)/(1-POWER('Control panel'!$D$2,365))</f>
        <v>0.00047971512115901888</v>
      </c>
    </row>
    <row r="268" spans="1:12" ht="15">
      <c r="A268" s="1">
        <f>'Control panel'!A277</f>
        <v>45060</v>
      </c>
      <c r="B268" s="4">
        <f>'Control panel'!B277-'Control panel'!C277</f>
        <v>0</v>
      </c>
      <c r="C268" s="28">
        <f>IF(B268&lt;0,-'Control panel'!E277*(B268/1000)*IF('Control panel'!$D$8="Yes",1.27,1),-'Control panel'!D277*(B268/1000)*IF('Control panel'!$D$8="Yes",1.27,1))</f>
        <v>0</v>
      </c>
      <c r="D268" s="3">
        <f>'Control panel'!E277*('Control panel'!C277/1000)</f>
        <v>0</v>
      </c>
      <c r="E268" s="3">
        <f ca="1">IF(I268="Y",+SUM(INDIRECT("C"&amp;MATCH(A268,A:A,0)&amp;":C"&amp;MATCH(WORKDAY(A268+1,-2,'Hungarian non-working days'!$A$2:$A$1001),A:A,0))),"-")</f>
        <v>0</v>
      </c>
      <c r="F268" s="3">
        <f ca="1">IF(I268="Y",SUM(INDIRECT("D"&amp;MATCH(A268,A:A,0)&amp;":D"&amp;MATCH(WORKDAY(A268+1,-2,'Hungarian non-working days'!$A$2:$A$1001),A:A,0))),"-")</f>
        <v>0</v>
      </c>
      <c r="G268" s="3">
        <f ca="1">IF(I268="Y",MAX(IFERROR(AVERAGEIF(INDIRECT("F"&amp;MATCH(A268,A:A,0)&amp;":F"&amp;MATCH(WORKDAY(A268+1,-250,'Hungarian non-working days'!$A$2:$A$1001),A:A,0)),"&gt;0",INDIRECT("F"&amp;MATCH(A268,A:A,0)&amp;":F"&amp;MATCH(WORKDAY(A268+1,-250,'Hungarian non-working days'!$A$2:$A$1001),A:A,0))),0),IFERROR(AVERAGEIF(INDIRECT("F"&amp;MATCH(A268,A:A,0)&amp;":F"&amp;MATCH(WORKDAY(A268+1,-10,'Hungarian non-working days'!$A$2:$A$1001),A:A,0)),"&gt;0",INDIRECT("F"&amp;MATCH(A268,A:A,0)&amp;":F"&amp;MATCH(WORKDAY(A268+1,-10,'Hungarian non-working days'!$A$2:$A$1001),A:A,0))),0)),"-")</f>
        <v>0</v>
      </c>
      <c r="H268" s="27">
        <f>IF(A268&lt;WORKDAY('Control panel'!$D$10,2,'Hungarian non-working days'!A264:A10262),"",IF(I268="Y",IFERROR(E268/G268,0),"-"))</f>
        <v>0</v>
      </c>
      <c r="I268" s="26" t="str">
        <f>IF(WORKDAY(A268,1,'Hungarian non-working days'!$A$2:$A$1001)=A268+1,"Y","N")</f>
        <v>Y</v>
      </c>
      <c r="K268" s="39">
        <v>262</v>
      </c>
      <c r="L268" s="40">
        <f>(1-'Control panel'!$D$2)*POWER('Control panel'!$D$2,K268-1)/(1-POWER('Control panel'!$D$2,365))</f>
        <v>0.00047371868214453127</v>
      </c>
    </row>
    <row r="269" spans="1:12" ht="15">
      <c r="A269" s="1">
        <f>'Control panel'!A278</f>
        <v>45059</v>
      </c>
      <c r="B269" s="4">
        <f>'Control panel'!B278-'Control panel'!C278</f>
        <v>0</v>
      </c>
      <c r="C269" s="28">
        <f>IF(B269&lt;0,-'Control panel'!E278*(B269/1000)*IF('Control panel'!$D$8="Yes",1.27,1),-'Control panel'!D278*(B269/1000)*IF('Control panel'!$D$8="Yes",1.27,1))</f>
        <v>0</v>
      </c>
      <c r="D269" s="3">
        <f>'Control panel'!E278*('Control panel'!C278/1000)</f>
        <v>0</v>
      </c>
      <c r="E269" s="3" t="str">
        <f ca="1">IF(I269="Y",+SUM(INDIRECT("C"&amp;MATCH(A269,A:A,0)&amp;":C"&amp;MATCH(WORKDAY(A269+1,-2,'Hungarian non-working days'!$A$2:$A$1001),A:A,0))),"-")</f>
        <v>-</v>
      </c>
      <c r="F269" s="3" t="str">
        <f ca="1">IF(I269="Y",SUM(INDIRECT("D"&amp;MATCH(A269,A:A,0)&amp;":D"&amp;MATCH(WORKDAY(A269+1,-2,'Hungarian non-working days'!$A$2:$A$1001),A:A,0))),"-")</f>
        <v>-</v>
      </c>
      <c r="G269" s="3" t="str">
        <f ca="1">IF(I269="Y",MAX(IFERROR(AVERAGEIF(INDIRECT("F"&amp;MATCH(A269,A:A,0)&amp;":F"&amp;MATCH(WORKDAY(A269+1,-250,'Hungarian non-working days'!$A$2:$A$1001),A:A,0)),"&gt;0",INDIRECT("F"&amp;MATCH(A269,A:A,0)&amp;":F"&amp;MATCH(WORKDAY(A269+1,-250,'Hungarian non-working days'!$A$2:$A$1001),A:A,0))),0),IFERROR(AVERAGEIF(INDIRECT("F"&amp;MATCH(A269,A:A,0)&amp;":F"&amp;MATCH(WORKDAY(A269+1,-10,'Hungarian non-working days'!$A$2:$A$1001),A:A,0)),"&gt;0",INDIRECT("F"&amp;MATCH(A269,A:A,0)&amp;":F"&amp;MATCH(WORKDAY(A269+1,-10,'Hungarian non-working days'!$A$2:$A$1001),A:A,0))),0)),"-")</f>
        <v>-</v>
      </c>
      <c r="H269" s="27" t="str">
        <f>IF(A269&lt;WORKDAY('Control panel'!$D$10,2,'Hungarian non-working days'!A265:A10263),"",IF(I269="Y",IFERROR(E269/G269,0),"-"))</f>
        <v>-</v>
      </c>
      <c r="I269" s="26" t="str">
        <f>IF(WORKDAY(A269,1,'Hungarian non-working days'!$A$2:$A$1001)=A269+1,"Y","N")</f>
        <v>N</v>
      </c>
      <c r="K269" s="39">
        <v>263</v>
      </c>
      <c r="L269" s="40">
        <f>(1-'Control panel'!$D$2)*POWER('Control panel'!$D$2,K269-1)/(1-POWER('Control panel'!$D$2,365))</f>
        <v>0.00046779719861772458</v>
      </c>
    </row>
    <row r="270" spans="1:12" ht="15">
      <c r="A270" s="1">
        <f>'Control panel'!A279</f>
        <v>45058</v>
      </c>
      <c r="B270" s="4">
        <f>'Control panel'!B279-'Control panel'!C279</f>
        <v>0</v>
      </c>
      <c r="C270" s="28">
        <f>IF(B270&lt;0,-'Control panel'!E279*(B270/1000)*IF('Control panel'!$D$8="Yes",1.27,1),-'Control panel'!D279*(B270/1000)*IF('Control panel'!$D$8="Yes",1.27,1))</f>
        <v>0</v>
      </c>
      <c r="D270" s="3">
        <f>'Control panel'!E279*('Control panel'!C279/1000)</f>
        <v>0</v>
      </c>
      <c r="E270" s="3" t="str">
        <f ca="1">IF(I270="Y",+SUM(INDIRECT("C"&amp;MATCH(A270,A:A,0)&amp;":C"&amp;MATCH(WORKDAY(A270+1,-2,'Hungarian non-working days'!$A$2:$A$1001),A:A,0))),"-")</f>
        <v>-</v>
      </c>
      <c r="F270" s="3" t="str">
        <f ca="1">IF(I270="Y",SUM(INDIRECT("D"&amp;MATCH(A270,A:A,0)&amp;":D"&amp;MATCH(WORKDAY(A270+1,-2,'Hungarian non-working days'!$A$2:$A$1001),A:A,0))),"-")</f>
        <v>-</v>
      </c>
      <c r="G270" s="3" t="str">
        <f ca="1">IF(I270="Y",MAX(IFERROR(AVERAGEIF(INDIRECT("F"&amp;MATCH(A270,A:A,0)&amp;":F"&amp;MATCH(WORKDAY(A270+1,-250,'Hungarian non-working days'!$A$2:$A$1001),A:A,0)),"&gt;0",INDIRECT("F"&amp;MATCH(A270,A:A,0)&amp;":F"&amp;MATCH(WORKDAY(A270+1,-250,'Hungarian non-working days'!$A$2:$A$1001),A:A,0))),0),IFERROR(AVERAGEIF(INDIRECT("F"&amp;MATCH(A270,A:A,0)&amp;":F"&amp;MATCH(WORKDAY(A270+1,-10,'Hungarian non-working days'!$A$2:$A$1001),A:A,0)),"&gt;0",INDIRECT("F"&amp;MATCH(A270,A:A,0)&amp;":F"&amp;MATCH(WORKDAY(A270+1,-10,'Hungarian non-working days'!$A$2:$A$1001),A:A,0))),0)),"-")</f>
        <v>-</v>
      </c>
      <c r="H270" s="27" t="str">
        <f>IF(A270&lt;WORKDAY('Control panel'!$D$10,2,'Hungarian non-working days'!A266:A10264),"",IF(I270="Y",IFERROR(E270/G270,0),"-"))</f>
        <v>-</v>
      </c>
      <c r="I270" s="26" t="str">
        <f>IF(WORKDAY(A270,1,'Hungarian non-working days'!$A$2:$A$1001)=A270+1,"Y","N")</f>
        <v>N</v>
      </c>
      <c r="K270" s="39">
        <v>264</v>
      </c>
      <c r="L270" s="40">
        <f>(1-'Control panel'!$D$2)*POWER('Control panel'!$D$2,K270-1)/(1-POWER('Control panel'!$D$2,365))</f>
        <v>0.00046194973363500303</v>
      </c>
    </row>
    <row r="271" spans="1:12" ht="15">
      <c r="A271" s="1">
        <f>'Control panel'!A280</f>
        <v>45057</v>
      </c>
      <c r="B271" s="4">
        <f>'Control panel'!B280-'Control panel'!C280</f>
        <v>0</v>
      </c>
      <c r="C271" s="28">
        <f>IF(B271&lt;0,-'Control panel'!E280*(B271/1000)*IF('Control panel'!$D$8="Yes",1.27,1),-'Control panel'!D280*(B271/1000)*IF('Control panel'!$D$8="Yes",1.27,1))</f>
        <v>0</v>
      </c>
      <c r="D271" s="3">
        <f>'Control panel'!E280*('Control panel'!C280/1000)</f>
        <v>0</v>
      </c>
      <c r="E271" s="3">
        <f ca="1">IF(I271="Y",+SUM(INDIRECT("C"&amp;MATCH(A271,A:A,0)&amp;":C"&amp;MATCH(WORKDAY(A271+1,-2,'Hungarian non-working days'!$A$2:$A$1001),A:A,0))),"-")</f>
        <v>0</v>
      </c>
      <c r="F271" s="3">
        <f ca="1">IF(I271="Y",SUM(INDIRECT("D"&amp;MATCH(A271,A:A,0)&amp;":D"&amp;MATCH(WORKDAY(A271+1,-2,'Hungarian non-working days'!$A$2:$A$1001),A:A,0))),"-")</f>
        <v>0</v>
      </c>
      <c r="G271" s="3">
        <f ca="1">IF(I271="Y",MAX(IFERROR(AVERAGEIF(INDIRECT("F"&amp;MATCH(A271,A:A,0)&amp;":F"&amp;MATCH(WORKDAY(A271+1,-250,'Hungarian non-working days'!$A$2:$A$1001),A:A,0)),"&gt;0",INDIRECT("F"&amp;MATCH(A271,A:A,0)&amp;":F"&amp;MATCH(WORKDAY(A271+1,-250,'Hungarian non-working days'!$A$2:$A$1001),A:A,0))),0),IFERROR(AVERAGEIF(INDIRECT("F"&amp;MATCH(A271,A:A,0)&amp;":F"&amp;MATCH(WORKDAY(A271+1,-10,'Hungarian non-working days'!$A$2:$A$1001),A:A,0)),"&gt;0",INDIRECT("F"&amp;MATCH(A271,A:A,0)&amp;":F"&amp;MATCH(WORKDAY(A271+1,-10,'Hungarian non-working days'!$A$2:$A$1001),A:A,0))),0)),"-")</f>
        <v>0</v>
      </c>
      <c r="H271" s="27">
        <f>IF(A271&lt;WORKDAY('Control panel'!$D$10,2,'Hungarian non-working days'!A267:A10265),"",IF(I271="Y",IFERROR(E271/G271,0),"-"))</f>
        <v>0</v>
      </c>
      <c r="I271" s="26" t="str">
        <f>IF(WORKDAY(A271,1,'Hungarian non-working days'!$A$2:$A$1001)=A271+1,"Y","N")</f>
        <v>Y</v>
      </c>
      <c r="K271" s="39">
        <v>265</v>
      </c>
      <c r="L271" s="40">
        <f>(1-'Control panel'!$D$2)*POWER('Control panel'!$D$2,K271-1)/(1-POWER('Control panel'!$D$2,365))</f>
        <v>0.00045617536196456554</v>
      </c>
    </row>
    <row r="272" spans="1:12" ht="15">
      <c r="A272" s="1">
        <f>'Control panel'!A281</f>
        <v>45056</v>
      </c>
      <c r="B272" s="4">
        <f>'Control panel'!B281-'Control panel'!C281</f>
        <v>0</v>
      </c>
      <c r="C272" s="28">
        <f>IF(B272&lt;0,-'Control panel'!E281*(B272/1000)*IF('Control panel'!$D$8="Yes",1.27,1),-'Control panel'!D281*(B272/1000)*IF('Control panel'!$D$8="Yes",1.27,1))</f>
        <v>0</v>
      </c>
      <c r="D272" s="3">
        <f>'Control panel'!E281*('Control panel'!C281/1000)</f>
        <v>0</v>
      </c>
      <c r="E272" s="3">
        <f ca="1">IF(I272="Y",+SUM(INDIRECT("C"&amp;MATCH(A272,A:A,0)&amp;":C"&amp;MATCH(WORKDAY(A272+1,-2,'Hungarian non-working days'!$A$2:$A$1001),A:A,0))),"-")</f>
        <v>0</v>
      </c>
      <c r="F272" s="3">
        <f ca="1">IF(I272="Y",SUM(INDIRECT("D"&amp;MATCH(A272,A:A,0)&amp;":D"&amp;MATCH(WORKDAY(A272+1,-2,'Hungarian non-working days'!$A$2:$A$1001),A:A,0))),"-")</f>
        <v>0</v>
      </c>
      <c r="G272" s="3">
        <f ca="1">IF(I272="Y",MAX(IFERROR(AVERAGEIF(INDIRECT("F"&amp;MATCH(A272,A:A,0)&amp;":F"&amp;MATCH(WORKDAY(A272+1,-250,'Hungarian non-working days'!$A$2:$A$1001),A:A,0)),"&gt;0",INDIRECT("F"&amp;MATCH(A272,A:A,0)&amp;":F"&amp;MATCH(WORKDAY(A272+1,-250,'Hungarian non-working days'!$A$2:$A$1001),A:A,0))),0),IFERROR(AVERAGEIF(INDIRECT("F"&amp;MATCH(A272,A:A,0)&amp;":F"&amp;MATCH(WORKDAY(A272+1,-10,'Hungarian non-working days'!$A$2:$A$1001),A:A,0)),"&gt;0",INDIRECT("F"&amp;MATCH(A272,A:A,0)&amp;":F"&amp;MATCH(WORKDAY(A272+1,-10,'Hungarian non-working days'!$A$2:$A$1001),A:A,0))),0)),"-")</f>
        <v>0</v>
      </c>
      <c r="H272" s="27">
        <f>IF(A272&lt;WORKDAY('Control panel'!$D$10,2,'Hungarian non-working days'!A268:A10266),"",IF(I272="Y",IFERROR(E272/G272,0),"-"))</f>
        <v>0</v>
      </c>
      <c r="I272" s="26" t="str">
        <f>IF(WORKDAY(A272,1,'Hungarian non-working days'!$A$2:$A$1001)=A272+1,"Y","N")</f>
        <v>Y</v>
      </c>
      <c r="K272" s="39">
        <v>266</v>
      </c>
      <c r="L272" s="40">
        <f>(1-'Control panel'!$D$2)*POWER('Control panel'!$D$2,K272-1)/(1-POWER('Control panel'!$D$2,365))</f>
        <v>0.00045047316994000847</v>
      </c>
    </row>
    <row r="273" spans="1:12" ht="15">
      <c r="A273" s="1">
        <f>'Control panel'!A282</f>
        <v>45055</v>
      </c>
      <c r="B273" s="4">
        <f>'Control panel'!B282-'Control panel'!C282</f>
        <v>0</v>
      </c>
      <c r="C273" s="28">
        <f>IF(B273&lt;0,-'Control panel'!E282*(B273/1000)*IF('Control panel'!$D$8="Yes",1.27,1),-'Control panel'!D282*(B273/1000)*IF('Control panel'!$D$8="Yes",1.27,1))</f>
        <v>0</v>
      </c>
      <c r="D273" s="3">
        <f>'Control panel'!E282*('Control panel'!C282/1000)</f>
        <v>0</v>
      </c>
      <c r="E273" s="3">
        <f ca="1">IF(I273="Y",+SUM(INDIRECT("C"&amp;MATCH(A273,A:A,0)&amp;":C"&amp;MATCH(WORKDAY(A273+1,-2,'Hungarian non-working days'!$A$2:$A$1001),A:A,0))),"-")</f>
        <v>0</v>
      </c>
      <c r="F273" s="3">
        <f ca="1">IF(I273="Y",SUM(INDIRECT("D"&amp;MATCH(A273,A:A,0)&amp;":D"&amp;MATCH(WORKDAY(A273+1,-2,'Hungarian non-working days'!$A$2:$A$1001),A:A,0))),"-")</f>
        <v>0</v>
      </c>
      <c r="G273" s="3">
        <f ca="1">IF(I273="Y",MAX(IFERROR(AVERAGEIF(INDIRECT("F"&amp;MATCH(A273,A:A,0)&amp;":F"&amp;MATCH(WORKDAY(A273+1,-250,'Hungarian non-working days'!$A$2:$A$1001),A:A,0)),"&gt;0",INDIRECT("F"&amp;MATCH(A273,A:A,0)&amp;":F"&amp;MATCH(WORKDAY(A273+1,-250,'Hungarian non-working days'!$A$2:$A$1001),A:A,0))),0),IFERROR(AVERAGEIF(INDIRECT("F"&amp;MATCH(A273,A:A,0)&amp;":F"&amp;MATCH(WORKDAY(A273+1,-10,'Hungarian non-working days'!$A$2:$A$1001),A:A,0)),"&gt;0",INDIRECT("F"&amp;MATCH(A273,A:A,0)&amp;":F"&amp;MATCH(WORKDAY(A273+1,-10,'Hungarian non-working days'!$A$2:$A$1001),A:A,0))),0)),"-")</f>
        <v>0</v>
      </c>
      <c r="H273" s="27">
        <f>IF(A273&lt;WORKDAY('Control panel'!$D$10,2,'Hungarian non-working days'!A269:A10267),"",IF(I273="Y",IFERROR(E273/G273,0),"-"))</f>
        <v>0</v>
      </c>
      <c r="I273" s="26" t="str">
        <f>IF(WORKDAY(A273,1,'Hungarian non-working days'!$A$2:$A$1001)=A273+1,"Y","N")</f>
        <v>Y</v>
      </c>
      <c r="K273" s="39">
        <v>267</v>
      </c>
      <c r="L273" s="40">
        <f>(1-'Control panel'!$D$2)*POWER('Control panel'!$D$2,K273-1)/(1-POWER('Control panel'!$D$2,365))</f>
        <v>0.00044484225531575837</v>
      </c>
    </row>
    <row r="274" spans="1:12" ht="15">
      <c r="A274" s="1">
        <f>'Control panel'!A283</f>
        <v>45054</v>
      </c>
      <c r="B274" s="4">
        <f>'Control panel'!B283-'Control panel'!C283</f>
        <v>0</v>
      </c>
      <c r="C274" s="28">
        <f>IF(B274&lt;0,-'Control panel'!E283*(B274/1000)*IF('Control panel'!$D$8="Yes",1.27,1),-'Control panel'!D283*(B274/1000)*IF('Control panel'!$D$8="Yes",1.27,1))</f>
        <v>0</v>
      </c>
      <c r="D274" s="3">
        <f>'Control panel'!E283*('Control panel'!C283/1000)</f>
        <v>0</v>
      </c>
      <c r="E274" s="3">
        <f ca="1">IF(I274="Y",+SUM(INDIRECT("C"&amp;MATCH(A274,A:A,0)&amp;":C"&amp;MATCH(WORKDAY(A274+1,-2,'Hungarian non-working days'!$A$2:$A$1001),A:A,0))),"-")</f>
        <v>0</v>
      </c>
      <c r="F274" s="3">
        <f ca="1">IF(I274="Y",SUM(INDIRECT("D"&amp;MATCH(A274,A:A,0)&amp;":D"&amp;MATCH(WORKDAY(A274+1,-2,'Hungarian non-working days'!$A$2:$A$1001),A:A,0))),"-")</f>
        <v>0</v>
      </c>
      <c r="G274" s="3">
        <f ca="1">IF(I274="Y",MAX(IFERROR(AVERAGEIF(INDIRECT("F"&amp;MATCH(A274,A:A,0)&amp;":F"&amp;MATCH(WORKDAY(A274+1,-250,'Hungarian non-working days'!$A$2:$A$1001),A:A,0)),"&gt;0",INDIRECT("F"&amp;MATCH(A274,A:A,0)&amp;":F"&amp;MATCH(WORKDAY(A274+1,-250,'Hungarian non-working days'!$A$2:$A$1001),A:A,0))),0),IFERROR(AVERAGEIF(INDIRECT("F"&amp;MATCH(A274,A:A,0)&amp;":F"&amp;MATCH(WORKDAY(A274+1,-10,'Hungarian non-working days'!$A$2:$A$1001),A:A,0)),"&gt;0",INDIRECT("F"&amp;MATCH(A274,A:A,0)&amp;":F"&amp;MATCH(WORKDAY(A274+1,-10,'Hungarian non-working days'!$A$2:$A$1001),A:A,0))),0)),"-")</f>
        <v>0</v>
      </c>
      <c r="H274" s="27">
        <f>IF(A274&lt;WORKDAY('Control panel'!$D$10,2,'Hungarian non-working days'!A270:A10268),"",IF(I274="Y",IFERROR(E274/G274,0),"-"))</f>
        <v>0</v>
      </c>
      <c r="I274" s="26" t="str">
        <f>IF(WORKDAY(A274,1,'Hungarian non-working days'!$A$2:$A$1001)=A274+1,"Y","N")</f>
        <v>Y</v>
      </c>
      <c r="K274" s="39">
        <v>268</v>
      </c>
      <c r="L274" s="40">
        <f>(1-'Control panel'!$D$2)*POWER('Control panel'!$D$2,K274-1)/(1-POWER('Control panel'!$D$2,365))</f>
        <v>0.00043928172712431142</v>
      </c>
    </row>
    <row r="275" spans="1:12" ht="15">
      <c r="A275" s="1">
        <f>'Control panel'!A284</f>
        <v>45053</v>
      </c>
      <c r="B275" s="4">
        <f>'Control panel'!B284-'Control panel'!C284</f>
        <v>0</v>
      </c>
      <c r="C275" s="28">
        <f>IF(B275&lt;0,-'Control panel'!E284*(B275/1000)*IF('Control panel'!$D$8="Yes",1.27,1),-'Control panel'!D284*(B275/1000)*IF('Control panel'!$D$8="Yes",1.27,1))</f>
        <v>0</v>
      </c>
      <c r="D275" s="3">
        <f>'Control panel'!E284*('Control panel'!C284/1000)</f>
        <v>0</v>
      </c>
      <c r="E275" s="3">
        <f ca="1">IF(I275="Y",+SUM(INDIRECT("C"&amp;MATCH(A275,A:A,0)&amp;":C"&amp;MATCH(WORKDAY(A275+1,-2,'Hungarian non-working days'!$A$2:$A$1001),A:A,0))),"-")</f>
        <v>0</v>
      </c>
      <c r="F275" s="3">
        <f ca="1">IF(I275="Y",SUM(INDIRECT("D"&amp;MATCH(A275,A:A,0)&amp;":D"&amp;MATCH(WORKDAY(A275+1,-2,'Hungarian non-working days'!$A$2:$A$1001),A:A,0))),"-")</f>
        <v>0</v>
      </c>
      <c r="G275" s="3">
        <f ca="1">IF(I275="Y",MAX(IFERROR(AVERAGEIF(INDIRECT("F"&amp;MATCH(A275,A:A,0)&amp;":F"&amp;MATCH(WORKDAY(A275+1,-250,'Hungarian non-working days'!$A$2:$A$1001),A:A,0)),"&gt;0",INDIRECT("F"&amp;MATCH(A275,A:A,0)&amp;":F"&amp;MATCH(WORKDAY(A275+1,-250,'Hungarian non-working days'!$A$2:$A$1001),A:A,0))),0),IFERROR(AVERAGEIF(INDIRECT("F"&amp;MATCH(A275,A:A,0)&amp;":F"&amp;MATCH(WORKDAY(A275+1,-10,'Hungarian non-working days'!$A$2:$A$1001),A:A,0)),"&gt;0",INDIRECT("F"&amp;MATCH(A275,A:A,0)&amp;":F"&amp;MATCH(WORKDAY(A275+1,-10,'Hungarian non-working days'!$A$2:$A$1001),A:A,0))),0)),"-")</f>
        <v>0</v>
      </c>
      <c r="H275" s="27">
        <f>IF(A275&lt;WORKDAY('Control panel'!$D$10,2,'Hungarian non-working days'!A271:A10269),"",IF(I275="Y",IFERROR(E275/G275,0),"-"))</f>
        <v>0</v>
      </c>
      <c r="I275" s="26" t="str">
        <f>IF(WORKDAY(A275,1,'Hungarian non-working days'!$A$2:$A$1001)=A275+1,"Y","N")</f>
        <v>Y</v>
      </c>
      <c r="K275" s="39">
        <v>269</v>
      </c>
      <c r="L275" s="40">
        <f>(1-'Control panel'!$D$2)*POWER('Control panel'!$D$2,K275-1)/(1-POWER('Control panel'!$D$2,365))</f>
        <v>0.00043379070553525747</v>
      </c>
    </row>
    <row r="276" spans="1:12" ht="15">
      <c r="A276" s="1">
        <f>'Control panel'!A285</f>
        <v>45052</v>
      </c>
      <c r="B276" s="4">
        <f>'Control panel'!B285-'Control panel'!C285</f>
        <v>0</v>
      </c>
      <c r="C276" s="28">
        <f>IF(B276&lt;0,-'Control panel'!E285*(B276/1000)*IF('Control panel'!$D$8="Yes",1.27,1),-'Control panel'!D285*(B276/1000)*IF('Control panel'!$D$8="Yes",1.27,1))</f>
        <v>0</v>
      </c>
      <c r="D276" s="3">
        <f>'Control panel'!E285*('Control panel'!C285/1000)</f>
        <v>0</v>
      </c>
      <c r="E276" s="3" t="str">
        <f ca="1">IF(I276="Y",+SUM(INDIRECT("C"&amp;MATCH(A276,A:A,0)&amp;":C"&amp;MATCH(WORKDAY(A276+1,-2,'Hungarian non-working days'!$A$2:$A$1001),A:A,0))),"-")</f>
        <v>-</v>
      </c>
      <c r="F276" s="3" t="str">
        <f ca="1">IF(I276="Y",SUM(INDIRECT("D"&amp;MATCH(A276,A:A,0)&amp;":D"&amp;MATCH(WORKDAY(A276+1,-2,'Hungarian non-working days'!$A$2:$A$1001),A:A,0))),"-")</f>
        <v>-</v>
      </c>
      <c r="G276" s="3" t="str">
        <f ca="1">IF(I276="Y",MAX(IFERROR(AVERAGEIF(INDIRECT("F"&amp;MATCH(A276,A:A,0)&amp;":F"&amp;MATCH(WORKDAY(A276+1,-250,'Hungarian non-working days'!$A$2:$A$1001),A:A,0)),"&gt;0",INDIRECT("F"&amp;MATCH(A276,A:A,0)&amp;":F"&amp;MATCH(WORKDAY(A276+1,-250,'Hungarian non-working days'!$A$2:$A$1001),A:A,0))),0),IFERROR(AVERAGEIF(INDIRECT("F"&amp;MATCH(A276,A:A,0)&amp;":F"&amp;MATCH(WORKDAY(A276+1,-10,'Hungarian non-working days'!$A$2:$A$1001),A:A,0)),"&gt;0",INDIRECT("F"&amp;MATCH(A276,A:A,0)&amp;":F"&amp;MATCH(WORKDAY(A276+1,-10,'Hungarian non-working days'!$A$2:$A$1001),A:A,0))),0)),"-")</f>
        <v>-</v>
      </c>
      <c r="H276" s="27" t="str">
        <f>IF(A276&lt;WORKDAY('Control panel'!$D$10,2,'Hungarian non-working days'!A272:A10270),"",IF(I276="Y",IFERROR(E276/G276,0),"-"))</f>
        <v>-</v>
      </c>
      <c r="I276" s="26" t="str">
        <f>IF(WORKDAY(A276,1,'Hungarian non-working days'!$A$2:$A$1001)=A276+1,"Y","N")</f>
        <v>N</v>
      </c>
      <c r="K276" s="39">
        <v>270</v>
      </c>
      <c r="L276" s="40">
        <f>(1-'Control panel'!$D$2)*POWER('Control panel'!$D$2,K276-1)/(1-POWER('Control panel'!$D$2,365))</f>
        <v>0.00042836832171606686</v>
      </c>
    </row>
    <row r="277" spans="1:12" ht="15">
      <c r="A277" s="1">
        <f>'Control panel'!A286</f>
        <v>45051</v>
      </c>
      <c r="B277" s="4">
        <f>'Control panel'!B286-'Control panel'!C286</f>
        <v>0</v>
      </c>
      <c r="C277" s="28">
        <f>IF(B277&lt;0,-'Control panel'!E286*(B277/1000)*IF('Control panel'!$D$8="Yes",1.27,1),-'Control panel'!D286*(B277/1000)*IF('Control panel'!$D$8="Yes",1.27,1))</f>
        <v>0</v>
      </c>
      <c r="D277" s="3">
        <f>'Control panel'!E286*('Control panel'!C286/1000)</f>
        <v>0</v>
      </c>
      <c r="E277" s="3" t="str">
        <f ca="1">IF(I277="Y",+SUM(INDIRECT("C"&amp;MATCH(A277,A:A,0)&amp;":C"&amp;MATCH(WORKDAY(A277+1,-2,'Hungarian non-working days'!$A$2:$A$1001),A:A,0))),"-")</f>
        <v>-</v>
      </c>
      <c r="F277" s="3" t="str">
        <f ca="1">IF(I277="Y",SUM(INDIRECT("D"&amp;MATCH(A277,A:A,0)&amp;":D"&amp;MATCH(WORKDAY(A277+1,-2,'Hungarian non-working days'!$A$2:$A$1001),A:A,0))),"-")</f>
        <v>-</v>
      </c>
      <c r="G277" s="3" t="str">
        <f ca="1">IF(I277="Y",MAX(IFERROR(AVERAGEIF(INDIRECT("F"&amp;MATCH(A277,A:A,0)&amp;":F"&amp;MATCH(WORKDAY(A277+1,-250,'Hungarian non-working days'!$A$2:$A$1001),A:A,0)),"&gt;0",INDIRECT("F"&amp;MATCH(A277,A:A,0)&amp;":F"&amp;MATCH(WORKDAY(A277+1,-250,'Hungarian non-working days'!$A$2:$A$1001),A:A,0))),0),IFERROR(AVERAGEIF(INDIRECT("F"&amp;MATCH(A277,A:A,0)&amp;":F"&amp;MATCH(WORKDAY(A277+1,-10,'Hungarian non-working days'!$A$2:$A$1001),A:A,0)),"&gt;0",INDIRECT("F"&amp;MATCH(A277,A:A,0)&amp;":F"&amp;MATCH(WORKDAY(A277+1,-10,'Hungarian non-working days'!$A$2:$A$1001),A:A,0))),0)),"-")</f>
        <v>-</v>
      </c>
      <c r="H277" s="27" t="str">
        <f>IF(A277&lt;WORKDAY('Control panel'!$D$10,2,'Hungarian non-working days'!A273:A10271),"",IF(I277="Y",IFERROR(E277/G277,0),"-"))</f>
        <v>-</v>
      </c>
      <c r="I277" s="26" t="str">
        <f>IF(WORKDAY(A277,1,'Hungarian non-working days'!$A$2:$A$1001)=A277+1,"Y","N")</f>
        <v>N</v>
      </c>
      <c r="K277" s="39">
        <v>271</v>
      </c>
      <c r="L277" s="40">
        <f>(1-'Control panel'!$D$2)*POWER('Control panel'!$D$2,K277-1)/(1-POWER('Control panel'!$D$2,365))</f>
        <v>0.000423013717694616</v>
      </c>
    </row>
    <row r="278" spans="1:12" ht="15">
      <c r="A278" s="1">
        <f>'Control panel'!A287</f>
        <v>45050</v>
      </c>
      <c r="B278" s="4">
        <f>'Control panel'!B287-'Control panel'!C287</f>
        <v>0</v>
      </c>
      <c r="C278" s="28">
        <f>IF(B278&lt;0,-'Control panel'!E287*(B278/1000)*IF('Control panel'!$D$8="Yes",1.27,1),-'Control panel'!D287*(B278/1000)*IF('Control panel'!$D$8="Yes",1.27,1))</f>
        <v>0</v>
      </c>
      <c r="D278" s="3">
        <f>'Control panel'!E287*('Control panel'!C287/1000)</f>
        <v>0</v>
      </c>
      <c r="E278" s="3">
        <f ca="1">IF(I278="Y",+SUM(INDIRECT("C"&amp;MATCH(A278,A:A,0)&amp;":C"&amp;MATCH(WORKDAY(A278+1,-2,'Hungarian non-working days'!$A$2:$A$1001),A:A,0))),"-")</f>
        <v>0</v>
      </c>
      <c r="F278" s="3">
        <f ca="1">IF(I278="Y",SUM(INDIRECT("D"&amp;MATCH(A278,A:A,0)&amp;":D"&amp;MATCH(WORKDAY(A278+1,-2,'Hungarian non-working days'!$A$2:$A$1001),A:A,0))),"-")</f>
        <v>0</v>
      </c>
      <c r="G278" s="3">
        <f ca="1">IF(I278="Y",MAX(IFERROR(AVERAGEIF(INDIRECT("F"&amp;MATCH(A278,A:A,0)&amp;":F"&amp;MATCH(WORKDAY(A278+1,-250,'Hungarian non-working days'!$A$2:$A$1001),A:A,0)),"&gt;0",INDIRECT("F"&amp;MATCH(A278,A:A,0)&amp;":F"&amp;MATCH(WORKDAY(A278+1,-250,'Hungarian non-working days'!$A$2:$A$1001),A:A,0))),0),IFERROR(AVERAGEIF(INDIRECT("F"&amp;MATCH(A278,A:A,0)&amp;":F"&amp;MATCH(WORKDAY(A278+1,-10,'Hungarian non-working days'!$A$2:$A$1001),A:A,0)),"&gt;0",INDIRECT("F"&amp;MATCH(A278,A:A,0)&amp;":F"&amp;MATCH(WORKDAY(A278+1,-10,'Hungarian non-working days'!$A$2:$A$1001),A:A,0))),0)),"-")</f>
        <v>0</v>
      </c>
      <c r="H278" s="27">
        <f>IF(A278&lt;WORKDAY('Control panel'!$D$10,2,'Hungarian non-working days'!A274:A10272),"",IF(I278="Y",IFERROR(E278/G278,0),"-"))</f>
        <v>0</v>
      </c>
      <c r="I278" s="26" t="str">
        <f>IF(WORKDAY(A278,1,'Hungarian non-working days'!$A$2:$A$1001)=A278+1,"Y","N")</f>
        <v>Y</v>
      </c>
      <c r="K278" s="39">
        <v>272</v>
      </c>
      <c r="L278" s="40">
        <f>(1-'Control panel'!$D$2)*POWER('Control panel'!$D$2,K278-1)/(1-POWER('Control panel'!$D$2,365))</f>
        <v>0.00041772604622343328</v>
      </c>
    </row>
    <row r="279" spans="1:12" ht="15">
      <c r="A279" s="1">
        <f>'Control panel'!A288</f>
        <v>45049</v>
      </c>
      <c r="B279" s="4">
        <f>'Control panel'!B288-'Control panel'!C288</f>
        <v>0</v>
      </c>
      <c r="C279" s="28">
        <f>IF(B279&lt;0,-'Control panel'!E288*(B279/1000)*IF('Control panel'!$D$8="Yes",1.27,1),-'Control panel'!D288*(B279/1000)*IF('Control panel'!$D$8="Yes",1.27,1))</f>
        <v>0</v>
      </c>
      <c r="D279" s="3">
        <f>'Control panel'!E288*('Control panel'!C288/1000)</f>
        <v>0</v>
      </c>
      <c r="E279" s="3">
        <f ca="1">IF(I279="Y",+SUM(INDIRECT("C"&amp;MATCH(A279,A:A,0)&amp;":C"&amp;MATCH(WORKDAY(A279+1,-2,'Hungarian non-working days'!$A$2:$A$1001),A:A,0))),"-")</f>
        <v>0</v>
      </c>
      <c r="F279" s="3">
        <f ca="1">IF(I279="Y",SUM(INDIRECT("D"&amp;MATCH(A279,A:A,0)&amp;":D"&amp;MATCH(WORKDAY(A279+1,-2,'Hungarian non-working days'!$A$2:$A$1001),A:A,0))),"-")</f>
        <v>0</v>
      </c>
      <c r="G279" s="3">
        <f ca="1">IF(I279="Y",MAX(IFERROR(AVERAGEIF(INDIRECT("F"&amp;MATCH(A279,A:A,0)&amp;":F"&amp;MATCH(WORKDAY(A279+1,-250,'Hungarian non-working days'!$A$2:$A$1001),A:A,0)),"&gt;0",INDIRECT("F"&amp;MATCH(A279,A:A,0)&amp;":F"&amp;MATCH(WORKDAY(A279+1,-250,'Hungarian non-working days'!$A$2:$A$1001),A:A,0))),0),IFERROR(AVERAGEIF(INDIRECT("F"&amp;MATCH(A279,A:A,0)&amp;":F"&amp;MATCH(WORKDAY(A279+1,-10,'Hungarian non-working days'!$A$2:$A$1001),A:A,0)),"&gt;0",INDIRECT("F"&amp;MATCH(A279,A:A,0)&amp;":F"&amp;MATCH(WORKDAY(A279+1,-10,'Hungarian non-working days'!$A$2:$A$1001),A:A,0))),0)),"-")</f>
        <v>0</v>
      </c>
      <c r="H279" s="27">
        <f>IF(A279&lt;WORKDAY('Control panel'!$D$10,2,'Hungarian non-working days'!A275:A10273),"",IF(I279="Y",IFERROR(E279/G279,0),"-"))</f>
        <v>0</v>
      </c>
      <c r="I279" s="26" t="str">
        <f>IF(WORKDAY(A279,1,'Hungarian non-working days'!$A$2:$A$1001)=A279+1,"Y","N")</f>
        <v>Y</v>
      </c>
      <c r="K279" s="39">
        <v>273</v>
      </c>
      <c r="L279" s="40">
        <f>(1-'Control panel'!$D$2)*POWER('Control panel'!$D$2,K279-1)/(1-POWER('Control panel'!$D$2,365))</f>
        <v>0.00041250447064564041</v>
      </c>
    </row>
    <row r="280" spans="1:12" ht="15">
      <c r="A280" s="1">
        <f>'Control panel'!A289</f>
        <v>45048</v>
      </c>
      <c r="B280" s="4">
        <f>'Control panel'!B289-'Control panel'!C289</f>
        <v>0</v>
      </c>
      <c r="C280" s="28">
        <f>IF(B280&lt;0,-'Control panel'!E289*(B280/1000)*IF('Control panel'!$D$8="Yes",1.27,1),-'Control panel'!D289*(B280/1000)*IF('Control panel'!$D$8="Yes",1.27,1))</f>
        <v>0</v>
      </c>
      <c r="D280" s="3">
        <f>'Control panel'!E289*('Control panel'!C289/1000)</f>
        <v>0</v>
      </c>
      <c r="E280" s="3">
        <f ca="1">IF(I280="Y",+SUM(INDIRECT("C"&amp;MATCH(A280,A:A,0)&amp;":C"&amp;MATCH(WORKDAY(A280+1,-2,'Hungarian non-working days'!$A$2:$A$1001),A:A,0))),"-")</f>
        <v>0</v>
      </c>
      <c r="F280" s="3">
        <f ca="1">IF(I280="Y",SUM(INDIRECT("D"&amp;MATCH(A280,A:A,0)&amp;":D"&amp;MATCH(WORKDAY(A280+1,-2,'Hungarian non-working days'!$A$2:$A$1001),A:A,0))),"-")</f>
        <v>0</v>
      </c>
      <c r="G280" s="3">
        <f ca="1">IF(I280="Y",MAX(IFERROR(AVERAGEIF(INDIRECT("F"&amp;MATCH(A280,A:A,0)&amp;":F"&amp;MATCH(WORKDAY(A280+1,-250,'Hungarian non-working days'!$A$2:$A$1001),A:A,0)),"&gt;0",INDIRECT("F"&amp;MATCH(A280,A:A,0)&amp;":F"&amp;MATCH(WORKDAY(A280+1,-250,'Hungarian non-working days'!$A$2:$A$1001),A:A,0))),0),IFERROR(AVERAGEIF(INDIRECT("F"&amp;MATCH(A280,A:A,0)&amp;":F"&amp;MATCH(WORKDAY(A280+1,-10,'Hungarian non-working days'!$A$2:$A$1001),A:A,0)),"&gt;0",INDIRECT("F"&amp;MATCH(A280,A:A,0)&amp;":F"&amp;MATCH(WORKDAY(A280+1,-10,'Hungarian non-working days'!$A$2:$A$1001),A:A,0))),0)),"-")</f>
        <v>0</v>
      </c>
      <c r="H280" s="27">
        <f>IF(A280&lt;WORKDAY('Control panel'!$D$10,2,'Hungarian non-working days'!A276:A10274),"",IF(I280="Y",IFERROR(E280/G280,0),"-"))</f>
        <v>0</v>
      </c>
      <c r="I280" s="26" t="str">
        <f>IF(WORKDAY(A280,1,'Hungarian non-working days'!$A$2:$A$1001)=A280+1,"Y","N")</f>
        <v>Y</v>
      </c>
      <c r="K280" s="39">
        <v>274</v>
      </c>
      <c r="L280" s="40">
        <f>(1-'Control panel'!$D$2)*POWER('Control panel'!$D$2,K280-1)/(1-POWER('Control panel'!$D$2,365))</f>
        <v>0.00040734816476256988</v>
      </c>
    </row>
    <row r="281" spans="1:12" ht="15">
      <c r="A281" s="1">
        <f>'Control panel'!A290</f>
        <v>45047</v>
      </c>
      <c r="B281" s="4">
        <f>'Control panel'!B290-'Control panel'!C290</f>
        <v>0</v>
      </c>
      <c r="C281" s="28">
        <f>IF(B281&lt;0,-'Control panel'!E290*(B281/1000)*IF('Control panel'!$D$8="Yes",1.27,1),-'Control panel'!D290*(B281/1000)*IF('Control panel'!$D$8="Yes",1.27,1))</f>
        <v>0</v>
      </c>
      <c r="D281" s="3">
        <f>'Control panel'!E290*('Control panel'!C290/1000)</f>
        <v>0</v>
      </c>
      <c r="E281" s="3">
        <f ca="1">IF(I281="Y",+SUM(INDIRECT("C"&amp;MATCH(A281,A:A,0)&amp;":C"&amp;MATCH(WORKDAY(A281+1,-2,'Hungarian non-working days'!$A$2:$A$1001),A:A,0))),"-")</f>
        <v>0</v>
      </c>
      <c r="F281" s="3">
        <f ca="1">IF(I281="Y",SUM(INDIRECT("D"&amp;MATCH(A281,A:A,0)&amp;":D"&amp;MATCH(WORKDAY(A281+1,-2,'Hungarian non-working days'!$A$2:$A$1001),A:A,0))),"-")</f>
        <v>0</v>
      </c>
      <c r="G281" s="3">
        <f ca="1">IF(I281="Y",MAX(IFERROR(AVERAGEIF(INDIRECT("F"&amp;MATCH(A281,A:A,0)&amp;":F"&amp;MATCH(WORKDAY(A281+1,-250,'Hungarian non-working days'!$A$2:$A$1001),A:A,0)),"&gt;0",INDIRECT("F"&amp;MATCH(A281,A:A,0)&amp;":F"&amp;MATCH(WORKDAY(A281+1,-250,'Hungarian non-working days'!$A$2:$A$1001),A:A,0))),0),IFERROR(AVERAGEIF(INDIRECT("F"&amp;MATCH(A281,A:A,0)&amp;":F"&amp;MATCH(WORKDAY(A281+1,-10,'Hungarian non-working days'!$A$2:$A$1001),A:A,0)),"&gt;0",INDIRECT("F"&amp;MATCH(A281,A:A,0)&amp;":F"&amp;MATCH(WORKDAY(A281+1,-10,'Hungarian non-working days'!$A$2:$A$1001),A:A,0))),0)),"-")</f>
        <v>0</v>
      </c>
      <c r="H281" s="27">
        <f>IF(A281&lt;WORKDAY('Control panel'!$D$10,2,'Hungarian non-working days'!A277:A10275),"",IF(I281="Y",IFERROR(E281/G281,0),"-"))</f>
        <v>0</v>
      </c>
      <c r="I281" s="26" t="str">
        <f>IF(WORKDAY(A281,1,'Hungarian non-working days'!$A$2:$A$1001)=A281+1,"Y","N")</f>
        <v>Y</v>
      </c>
      <c r="K281" s="39">
        <v>275</v>
      </c>
      <c r="L281" s="40">
        <f>(1-'Control panel'!$D$2)*POWER('Control panel'!$D$2,K281-1)/(1-POWER('Control panel'!$D$2,365))</f>
        <v>0.00040225631270303776</v>
      </c>
    </row>
    <row r="282" spans="1:12" ht="15">
      <c r="A282" s="1">
        <f>'Control panel'!A291</f>
        <v>45046</v>
      </c>
      <c r="B282" s="4">
        <f>'Control panel'!B291-'Control panel'!C291</f>
        <v>0</v>
      </c>
      <c r="C282" s="28">
        <f>IF(B282&lt;0,-'Control panel'!E291*(B282/1000)*IF('Control panel'!$D$8="Yes",1.27,1),-'Control panel'!D291*(B282/1000)*IF('Control panel'!$D$8="Yes",1.27,1))</f>
        <v>0</v>
      </c>
      <c r="D282" s="3">
        <f>'Control panel'!E291*('Control panel'!C291/1000)</f>
        <v>0</v>
      </c>
      <c r="E282" s="3" t="str">
        <f ca="1">IF(I282="Y",+SUM(INDIRECT("C"&amp;MATCH(A282,A:A,0)&amp;":C"&amp;MATCH(WORKDAY(A282+1,-2,'Hungarian non-working days'!$A$2:$A$1001),A:A,0))),"-")</f>
        <v>-</v>
      </c>
      <c r="F282" s="3" t="str">
        <f ca="1">IF(I282="Y",SUM(INDIRECT("D"&amp;MATCH(A282,A:A,0)&amp;":D"&amp;MATCH(WORKDAY(A282+1,-2,'Hungarian non-working days'!$A$2:$A$1001),A:A,0))),"-")</f>
        <v>-</v>
      </c>
      <c r="G282" s="3" t="str">
        <f ca="1">IF(I282="Y",MAX(IFERROR(AVERAGEIF(INDIRECT("F"&amp;MATCH(A282,A:A,0)&amp;":F"&amp;MATCH(WORKDAY(A282+1,-250,'Hungarian non-working days'!$A$2:$A$1001),A:A,0)),"&gt;0",INDIRECT("F"&amp;MATCH(A282,A:A,0)&amp;":F"&amp;MATCH(WORKDAY(A282+1,-250,'Hungarian non-working days'!$A$2:$A$1001),A:A,0))),0),IFERROR(AVERAGEIF(INDIRECT("F"&amp;MATCH(A282,A:A,0)&amp;":F"&amp;MATCH(WORKDAY(A282+1,-10,'Hungarian non-working days'!$A$2:$A$1001),A:A,0)),"&gt;0",INDIRECT("F"&amp;MATCH(A282,A:A,0)&amp;":F"&amp;MATCH(WORKDAY(A282+1,-10,'Hungarian non-working days'!$A$2:$A$1001),A:A,0))),0)),"-")</f>
        <v>-</v>
      </c>
      <c r="H282" s="27" t="str">
        <f>IF(A282&lt;WORKDAY('Control panel'!$D$10,2,'Hungarian non-working days'!A278:A10276),"",IF(I282="Y",IFERROR(E282/G282,0),"-"))</f>
        <v>-</v>
      </c>
      <c r="I282" s="26" t="str">
        <f>IF(WORKDAY(A282,1,'Hungarian non-working days'!$A$2:$A$1001)=A282+1,"Y","N")</f>
        <v>N</v>
      </c>
      <c r="K282" s="39">
        <v>276</v>
      </c>
      <c r="L282" s="40">
        <f>(1-'Control panel'!$D$2)*POWER('Control panel'!$D$2,K282-1)/(1-POWER('Control panel'!$D$2,365))</f>
        <v>0.00039722810879424977</v>
      </c>
    </row>
    <row r="283" spans="1:12" ht="15">
      <c r="A283" s="1">
        <f>'Control panel'!A292</f>
        <v>45045</v>
      </c>
      <c r="B283" s="4">
        <f>'Control panel'!B292-'Control panel'!C292</f>
        <v>0</v>
      </c>
      <c r="C283" s="28">
        <f>IF(B283&lt;0,-'Control panel'!E292*(B283/1000)*IF('Control panel'!$D$8="Yes",1.27,1),-'Control panel'!D292*(B283/1000)*IF('Control panel'!$D$8="Yes",1.27,1))</f>
        <v>0</v>
      </c>
      <c r="D283" s="3">
        <f>'Control panel'!E292*('Control panel'!C292/1000)</f>
        <v>0</v>
      </c>
      <c r="E283" s="3" t="str">
        <f ca="1">IF(I283="Y",+SUM(INDIRECT("C"&amp;MATCH(A283,A:A,0)&amp;":C"&amp;MATCH(WORKDAY(A283+1,-2,'Hungarian non-working days'!$A$2:$A$1001),A:A,0))),"-")</f>
        <v>-</v>
      </c>
      <c r="F283" s="3" t="str">
        <f ca="1">IF(I283="Y",SUM(INDIRECT("D"&amp;MATCH(A283,A:A,0)&amp;":D"&amp;MATCH(WORKDAY(A283+1,-2,'Hungarian non-working days'!$A$2:$A$1001),A:A,0))),"-")</f>
        <v>-</v>
      </c>
      <c r="G283" s="3" t="str">
        <f ca="1">IF(I283="Y",MAX(IFERROR(AVERAGEIF(INDIRECT("F"&amp;MATCH(A283,A:A,0)&amp;":F"&amp;MATCH(WORKDAY(A283+1,-250,'Hungarian non-working days'!$A$2:$A$1001),A:A,0)),"&gt;0",INDIRECT("F"&amp;MATCH(A283,A:A,0)&amp;":F"&amp;MATCH(WORKDAY(A283+1,-250,'Hungarian non-working days'!$A$2:$A$1001),A:A,0))),0),IFERROR(AVERAGEIF(INDIRECT("F"&amp;MATCH(A283,A:A,0)&amp;":F"&amp;MATCH(WORKDAY(A283+1,-10,'Hungarian non-working days'!$A$2:$A$1001),A:A,0)),"&gt;0",INDIRECT("F"&amp;MATCH(A283,A:A,0)&amp;":F"&amp;MATCH(WORKDAY(A283+1,-10,'Hungarian non-working days'!$A$2:$A$1001),A:A,0))),0)),"-")</f>
        <v>-</v>
      </c>
      <c r="H283" s="27" t="str">
        <f>IF(A283&lt;WORKDAY('Control panel'!$D$10,2,'Hungarian non-working days'!A279:A10277),"",IF(I283="Y",IFERROR(E283/G283,0),"-"))</f>
        <v>-</v>
      </c>
      <c r="I283" s="26" t="str">
        <f>IF(WORKDAY(A283,1,'Hungarian non-working days'!$A$2:$A$1001)=A283+1,"Y","N")</f>
        <v>N</v>
      </c>
      <c r="K283" s="39">
        <v>277</v>
      </c>
      <c r="L283" s="40">
        <f>(1-'Control panel'!$D$2)*POWER('Control panel'!$D$2,K283-1)/(1-POWER('Control panel'!$D$2,365))</f>
        <v>0.00039226275743432169</v>
      </c>
    </row>
    <row r="284" spans="1:12" ht="15">
      <c r="A284" s="1">
        <f>'Control panel'!A293</f>
        <v>45044</v>
      </c>
      <c r="B284" s="4">
        <f>'Control panel'!B293-'Control panel'!C293</f>
        <v>0</v>
      </c>
      <c r="C284" s="28">
        <f>IF(B284&lt;0,-'Control panel'!E293*(B284/1000)*IF('Control panel'!$D$8="Yes",1.27,1),-'Control panel'!D293*(B284/1000)*IF('Control panel'!$D$8="Yes",1.27,1))</f>
        <v>0</v>
      </c>
      <c r="D284" s="3">
        <f>'Control panel'!E293*('Control panel'!C293/1000)</f>
        <v>0</v>
      </c>
      <c r="E284" s="3" t="str">
        <f ca="1">IF(I284="Y",+SUM(INDIRECT("C"&amp;MATCH(A284,A:A,0)&amp;":C"&amp;MATCH(WORKDAY(A284+1,-2,'Hungarian non-working days'!$A$2:$A$1001),A:A,0))),"-")</f>
        <v>-</v>
      </c>
      <c r="F284" s="3" t="str">
        <f ca="1">IF(I284="Y",SUM(INDIRECT("D"&amp;MATCH(A284,A:A,0)&amp;":D"&amp;MATCH(WORKDAY(A284+1,-2,'Hungarian non-working days'!$A$2:$A$1001),A:A,0))),"-")</f>
        <v>-</v>
      </c>
      <c r="G284" s="3" t="str">
        <f ca="1">IF(I284="Y",MAX(IFERROR(AVERAGEIF(INDIRECT("F"&amp;MATCH(A284,A:A,0)&amp;":F"&amp;MATCH(WORKDAY(A284+1,-250,'Hungarian non-working days'!$A$2:$A$1001),A:A,0)),"&gt;0",INDIRECT("F"&amp;MATCH(A284,A:A,0)&amp;":F"&amp;MATCH(WORKDAY(A284+1,-250,'Hungarian non-working days'!$A$2:$A$1001),A:A,0))),0),IFERROR(AVERAGEIF(INDIRECT("F"&amp;MATCH(A284,A:A,0)&amp;":F"&amp;MATCH(WORKDAY(A284+1,-10,'Hungarian non-working days'!$A$2:$A$1001),A:A,0)),"&gt;0",INDIRECT("F"&amp;MATCH(A284,A:A,0)&amp;":F"&amp;MATCH(WORKDAY(A284+1,-10,'Hungarian non-working days'!$A$2:$A$1001),A:A,0))),0)),"-")</f>
        <v>-</v>
      </c>
      <c r="H284" s="27" t="str">
        <f>IF(A284&lt;WORKDAY('Control panel'!$D$10,2,'Hungarian non-working days'!A280:A10278),"",IF(I284="Y",IFERROR(E284/G284,0),"-"))</f>
        <v>-</v>
      </c>
      <c r="I284" s="26" t="str">
        <f>IF(WORKDAY(A284,1,'Hungarian non-working days'!$A$2:$A$1001)=A284+1,"Y","N")</f>
        <v>N</v>
      </c>
      <c r="K284" s="39">
        <v>278</v>
      </c>
      <c r="L284" s="40">
        <f>(1-'Control panel'!$D$2)*POWER('Control panel'!$D$2,K284-1)/(1-POWER('Control panel'!$D$2,365))</f>
        <v>0.00038735947296639266</v>
      </c>
    </row>
    <row r="285" spans="1:12" ht="15">
      <c r="A285" s="1">
        <f>'Control panel'!A294</f>
        <v>45043</v>
      </c>
      <c r="B285" s="4">
        <f>'Control panel'!B294-'Control panel'!C294</f>
        <v>0</v>
      </c>
      <c r="C285" s="28">
        <f>IF(B285&lt;0,-'Control panel'!E294*(B285/1000)*IF('Control panel'!$D$8="Yes",1.27,1),-'Control panel'!D294*(B285/1000)*IF('Control panel'!$D$8="Yes",1.27,1))</f>
        <v>0</v>
      </c>
      <c r="D285" s="3">
        <f>'Control panel'!E294*('Control panel'!C294/1000)</f>
        <v>0</v>
      </c>
      <c r="E285" s="3">
        <f ca="1">IF(I285="Y",+SUM(INDIRECT("C"&amp;MATCH(A285,A:A,0)&amp;":C"&amp;MATCH(WORKDAY(A285+1,-2,'Hungarian non-working days'!$A$2:$A$1001),A:A,0))),"-")</f>
        <v>0</v>
      </c>
      <c r="F285" s="3">
        <f ca="1">IF(I285="Y",SUM(INDIRECT("D"&amp;MATCH(A285,A:A,0)&amp;":D"&amp;MATCH(WORKDAY(A285+1,-2,'Hungarian non-working days'!$A$2:$A$1001),A:A,0))),"-")</f>
        <v>0</v>
      </c>
      <c r="G285" s="3">
        <f ca="1">IF(I285="Y",MAX(IFERROR(AVERAGEIF(INDIRECT("F"&amp;MATCH(A285,A:A,0)&amp;":F"&amp;MATCH(WORKDAY(A285+1,-250,'Hungarian non-working days'!$A$2:$A$1001),A:A,0)),"&gt;0",INDIRECT("F"&amp;MATCH(A285,A:A,0)&amp;":F"&amp;MATCH(WORKDAY(A285+1,-250,'Hungarian non-working days'!$A$2:$A$1001),A:A,0))),0),IFERROR(AVERAGEIF(INDIRECT("F"&amp;MATCH(A285,A:A,0)&amp;":F"&amp;MATCH(WORKDAY(A285+1,-10,'Hungarian non-working days'!$A$2:$A$1001),A:A,0)),"&gt;0",INDIRECT("F"&amp;MATCH(A285,A:A,0)&amp;":F"&amp;MATCH(WORKDAY(A285+1,-10,'Hungarian non-working days'!$A$2:$A$1001),A:A,0))),0)),"-")</f>
        <v>0</v>
      </c>
      <c r="H285" s="27">
        <f>IF(A285&lt;WORKDAY('Control panel'!$D$10,2,'Hungarian non-working days'!A281:A10279),"",IF(I285="Y",IFERROR(E285/G285,0),"-"))</f>
        <v>0</v>
      </c>
      <c r="I285" s="26" t="str">
        <f>IF(WORKDAY(A285,1,'Hungarian non-working days'!$A$2:$A$1001)=A285+1,"Y","N")</f>
        <v>Y</v>
      </c>
      <c r="K285" s="39">
        <v>279</v>
      </c>
      <c r="L285" s="40">
        <f>(1-'Control panel'!$D$2)*POWER('Control panel'!$D$2,K285-1)/(1-POWER('Control panel'!$D$2,365))</f>
        <v>0.00038251747955431284</v>
      </c>
    </row>
    <row r="286" spans="1:12" ht="15">
      <c r="A286" s="1">
        <f>'Control panel'!A295</f>
        <v>45042</v>
      </c>
      <c r="B286" s="4">
        <f>'Control panel'!B295-'Control panel'!C295</f>
        <v>0</v>
      </c>
      <c r="C286" s="28">
        <f>IF(B286&lt;0,-'Control panel'!E295*(B286/1000)*IF('Control panel'!$D$8="Yes",1.27,1),-'Control panel'!D295*(B286/1000)*IF('Control panel'!$D$8="Yes",1.27,1))</f>
        <v>0</v>
      </c>
      <c r="D286" s="3">
        <f>'Control panel'!E295*('Control panel'!C295/1000)</f>
        <v>0</v>
      </c>
      <c r="E286" s="3">
        <f ca="1">IF(I286="Y",+SUM(INDIRECT("C"&amp;MATCH(A286,A:A,0)&amp;":C"&amp;MATCH(WORKDAY(A286+1,-2,'Hungarian non-working days'!$A$2:$A$1001),A:A,0))),"-")</f>
        <v>0</v>
      </c>
      <c r="F286" s="3">
        <f ca="1">IF(I286="Y",SUM(INDIRECT("D"&amp;MATCH(A286,A:A,0)&amp;":D"&amp;MATCH(WORKDAY(A286+1,-2,'Hungarian non-working days'!$A$2:$A$1001),A:A,0))),"-")</f>
        <v>0</v>
      </c>
      <c r="G286" s="3">
        <f ca="1">IF(I286="Y",MAX(IFERROR(AVERAGEIF(INDIRECT("F"&amp;MATCH(A286,A:A,0)&amp;":F"&amp;MATCH(WORKDAY(A286+1,-250,'Hungarian non-working days'!$A$2:$A$1001),A:A,0)),"&gt;0",INDIRECT("F"&amp;MATCH(A286,A:A,0)&amp;":F"&amp;MATCH(WORKDAY(A286+1,-250,'Hungarian non-working days'!$A$2:$A$1001),A:A,0))),0),IFERROR(AVERAGEIF(INDIRECT("F"&amp;MATCH(A286,A:A,0)&amp;":F"&amp;MATCH(WORKDAY(A286+1,-10,'Hungarian non-working days'!$A$2:$A$1001),A:A,0)),"&gt;0",INDIRECT("F"&amp;MATCH(A286,A:A,0)&amp;":F"&amp;MATCH(WORKDAY(A286+1,-10,'Hungarian non-working days'!$A$2:$A$1001),A:A,0))),0)),"-")</f>
        <v>0</v>
      </c>
      <c r="H286" s="27">
        <f>IF(A286&lt;WORKDAY('Control panel'!$D$10,2,'Hungarian non-working days'!A282:A10280),"",IF(I286="Y",IFERROR(E286/G286,0),"-"))</f>
        <v>0</v>
      </c>
      <c r="I286" s="26" t="str">
        <f>IF(WORKDAY(A286,1,'Hungarian non-working days'!$A$2:$A$1001)=A286+1,"Y","N")</f>
        <v>Y</v>
      </c>
      <c r="K286" s="39">
        <v>280</v>
      </c>
      <c r="L286" s="40">
        <f>(1-'Control panel'!$D$2)*POWER('Control panel'!$D$2,K286-1)/(1-POWER('Control panel'!$D$2,365))</f>
        <v>0.0003777360110598839</v>
      </c>
    </row>
    <row r="287" spans="1:12" ht="15">
      <c r="A287" s="1">
        <f>'Control panel'!A296</f>
        <v>45041</v>
      </c>
      <c r="B287" s="4">
        <f>'Control panel'!B296-'Control panel'!C296</f>
        <v>0</v>
      </c>
      <c r="C287" s="28">
        <f>IF(B287&lt;0,-'Control panel'!E296*(B287/1000)*IF('Control panel'!$D$8="Yes",1.27,1),-'Control panel'!D296*(B287/1000)*IF('Control panel'!$D$8="Yes",1.27,1))</f>
        <v>0</v>
      </c>
      <c r="D287" s="3">
        <f>'Control panel'!E296*('Control panel'!C296/1000)</f>
        <v>0</v>
      </c>
      <c r="E287" s="3">
        <f ca="1">IF(I287="Y",+SUM(INDIRECT("C"&amp;MATCH(A287,A:A,0)&amp;":C"&amp;MATCH(WORKDAY(A287+1,-2,'Hungarian non-working days'!$A$2:$A$1001),A:A,0))),"-")</f>
        <v>0</v>
      </c>
      <c r="F287" s="3">
        <f ca="1">IF(I287="Y",SUM(INDIRECT("D"&amp;MATCH(A287,A:A,0)&amp;":D"&amp;MATCH(WORKDAY(A287+1,-2,'Hungarian non-working days'!$A$2:$A$1001),A:A,0))),"-")</f>
        <v>0</v>
      </c>
      <c r="G287" s="3">
        <f ca="1">IF(I287="Y",MAX(IFERROR(AVERAGEIF(INDIRECT("F"&amp;MATCH(A287,A:A,0)&amp;":F"&amp;MATCH(WORKDAY(A287+1,-250,'Hungarian non-working days'!$A$2:$A$1001),A:A,0)),"&gt;0",INDIRECT("F"&amp;MATCH(A287,A:A,0)&amp;":F"&amp;MATCH(WORKDAY(A287+1,-250,'Hungarian non-working days'!$A$2:$A$1001),A:A,0))),0),IFERROR(AVERAGEIF(INDIRECT("F"&amp;MATCH(A287,A:A,0)&amp;":F"&amp;MATCH(WORKDAY(A287+1,-10,'Hungarian non-working days'!$A$2:$A$1001),A:A,0)),"&gt;0",INDIRECT("F"&amp;MATCH(A287,A:A,0)&amp;":F"&amp;MATCH(WORKDAY(A287+1,-10,'Hungarian non-working days'!$A$2:$A$1001),A:A,0))),0)),"-")</f>
        <v>0</v>
      </c>
      <c r="H287" s="27">
        <f>IF(A287&lt;WORKDAY('Control panel'!$D$10,2,'Hungarian non-working days'!A283:A10281),"",IF(I287="Y",IFERROR(E287/G287,0),"-"))</f>
        <v>0</v>
      </c>
      <c r="I287" s="26" t="str">
        <f>IF(WORKDAY(A287,1,'Hungarian non-working days'!$A$2:$A$1001)=A287+1,"Y","N")</f>
        <v>Y</v>
      </c>
      <c r="K287" s="39">
        <v>281</v>
      </c>
      <c r="L287" s="40">
        <f>(1-'Control panel'!$D$2)*POWER('Control panel'!$D$2,K287-1)/(1-POWER('Control panel'!$D$2,365))</f>
        <v>0.0003730143109216353</v>
      </c>
    </row>
    <row r="288" spans="1:12" ht="15">
      <c r="A288" s="1">
        <f>'Control panel'!A297</f>
        <v>45040</v>
      </c>
      <c r="B288" s="4">
        <f>'Control panel'!B297-'Control panel'!C297</f>
        <v>0</v>
      </c>
      <c r="C288" s="28">
        <f>IF(B288&lt;0,-'Control panel'!E297*(B288/1000)*IF('Control panel'!$D$8="Yes",1.27,1),-'Control panel'!D297*(B288/1000)*IF('Control panel'!$D$8="Yes",1.27,1))</f>
        <v>0</v>
      </c>
      <c r="D288" s="3">
        <f>'Control panel'!E297*('Control panel'!C297/1000)</f>
        <v>0</v>
      </c>
      <c r="E288" s="3">
        <f ca="1">IF(I288="Y",+SUM(INDIRECT("C"&amp;MATCH(A288,A:A,0)&amp;":C"&amp;MATCH(WORKDAY(A288+1,-2,'Hungarian non-working days'!$A$2:$A$1001),A:A,0))),"-")</f>
        <v>0</v>
      </c>
      <c r="F288" s="3">
        <f ca="1">IF(I288="Y",SUM(INDIRECT("D"&amp;MATCH(A288,A:A,0)&amp;":D"&amp;MATCH(WORKDAY(A288+1,-2,'Hungarian non-working days'!$A$2:$A$1001),A:A,0))),"-")</f>
        <v>0</v>
      </c>
      <c r="G288" s="3">
        <f ca="1">IF(I288="Y",MAX(IFERROR(AVERAGEIF(INDIRECT("F"&amp;MATCH(A288,A:A,0)&amp;":F"&amp;MATCH(WORKDAY(A288+1,-250,'Hungarian non-working days'!$A$2:$A$1001),A:A,0)),"&gt;0",INDIRECT("F"&amp;MATCH(A288,A:A,0)&amp;":F"&amp;MATCH(WORKDAY(A288+1,-250,'Hungarian non-working days'!$A$2:$A$1001),A:A,0))),0),IFERROR(AVERAGEIF(INDIRECT("F"&amp;MATCH(A288,A:A,0)&amp;":F"&amp;MATCH(WORKDAY(A288+1,-10,'Hungarian non-working days'!$A$2:$A$1001),A:A,0)),"&gt;0",INDIRECT("F"&amp;MATCH(A288,A:A,0)&amp;":F"&amp;MATCH(WORKDAY(A288+1,-10,'Hungarian non-working days'!$A$2:$A$1001),A:A,0))),0)),"-")</f>
        <v>0</v>
      </c>
      <c r="H288" s="27">
        <f>IF(A288&lt;WORKDAY('Control panel'!$D$10,2,'Hungarian non-working days'!A284:A10282),"",IF(I288="Y",IFERROR(E288/G288,0),"-"))</f>
        <v>0</v>
      </c>
      <c r="I288" s="26" t="str">
        <f>IF(WORKDAY(A288,1,'Hungarian non-working days'!$A$2:$A$1001)=A288+1,"Y","N")</f>
        <v>Y</v>
      </c>
      <c r="K288" s="39">
        <v>282</v>
      </c>
      <c r="L288" s="40">
        <f>(1-'Control panel'!$D$2)*POWER('Control panel'!$D$2,K288-1)/(1-POWER('Control panel'!$D$2,365))</f>
        <v>0.00036835163203511494</v>
      </c>
    </row>
    <row r="289" spans="1:12" ht="15">
      <c r="A289" s="1">
        <f>'Control panel'!A298</f>
        <v>45039</v>
      </c>
      <c r="B289" s="4">
        <f>'Control panel'!B298-'Control panel'!C298</f>
        <v>0</v>
      </c>
      <c r="C289" s="28">
        <f>IF(B289&lt;0,-'Control panel'!E298*(B289/1000)*IF('Control panel'!$D$8="Yes",1.27,1),-'Control panel'!D298*(B289/1000)*IF('Control panel'!$D$8="Yes",1.27,1))</f>
        <v>0</v>
      </c>
      <c r="D289" s="3">
        <f>'Control panel'!E298*('Control panel'!C298/1000)</f>
        <v>0</v>
      </c>
      <c r="E289" s="3">
        <f ca="1">IF(I289="Y",+SUM(INDIRECT("C"&amp;MATCH(A289,A:A,0)&amp;":C"&amp;MATCH(WORKDAY(A289+1,-2,'Hungarian non-working days'!$A$2:$A$1001),A:A,0))),"-")</f>
        <v>0</v>
      </c>
      <c r="F289" s="3">
        <f ca="1">IF(I289="Y",SUM(INDIRECT("D"&amp;MATCH(A289,A:A,0)&amp;":D"&amp;MATCH(WORKDAY(A289+1,-2,'Hungarian non-working days'!$A$2:$A$1001),A:A,0))),"-")</f>
        <v>0</v>
      </c>
      <c r="G289" s="3">
        <f ca="1">IF(I289="Y",MAX(IFERROR(AVERAGEIF(INDIRECT("F"&amp;MATCH(A289,A:A,0)&amp;":F"&amp;MATCH(WORKDAY(A289+1,-250,'Hungarian non-working days'!$A$2:$A$1001),A:A,0)),"&gt;0",INDIRECT("F"&amp;MATCH(A289,A:A,0)&amp;":F"&amp;MATCH(WORKDAY(A289+1,-250,'Hungarian non-working days'!$A$2:$A$1001),A:A,0))),0),IFERROR(AVERAGEIF(INDIRECT("F"&amp;MATCH(A289,A:A,0)&amp;":F"&amp;MATCH(WORKDAY(A289+1,-10,'Hungarian non-working days'!$A$2:$A$1001),A:A,0)),"&gt;0",INDIRECT("F"&amp;MATCH(A289,A:A,0)&amp;":F"&amp;MATCH(WORKDAY(A289+1,-10,'Hungarian non-working days'!$A$2:$A$1001),A:A,0))),0)),"-")</f>
        <v>0</v>
      </c>
      <c r="H289" s="27">
        <f>IF(A289&lt;WORKDAY('Control panel'!$D$10,2,'Hungarian non-working days'!A285:A10283),"",IF(I289="Y",IFERROR(E289/G289,0),"-"))</f>
        <v>0</v>
      </c>
      <c r="I289" s="26" t="str">
        <f>IF(WORKDAY(A289,1,'Hungarian non-working days'!$A$2:$A$1001)=A289+1,"Y","N")</f>
        <v>Y</v>
      </c>
      <c r="K289" s="39">
        <v>283</v>
      </c>
      <c r="L289" s="40">
        <f>(1-'Control panel'!$D$2)*POWER('Control panel'!$D$2,K289-1)/(1-POWER('Control panel'!$D$2,365))</f>
        <v>0.00036374723663467598</v>
      </c>
    </row>
    <row r="290" spans="1:12" ht="15">
      <c r="A290" s="1">
        <f>'Control panel'!A299</f>
        <v>45038</v>
      </c>
      <c r="B290" s="4">
        <f>'Control panel'!B299-'Control panel'!C299</f>
        <v>0</v>
      </c>
      <c r="C290" s="28">
        <f>IF(B290&lt;0,-'Control panel'!E299*(B290/1000)*IF('Control panel'!$D$8="Yes",1.27,1),-'Control panel'!D299*(B290/1000)*IF('Control panel'!$D$8="Yes",1.27,1))</f>
        <v>0</v>
      </c>
      <c r="D290" s="3">
        <f>'Control panel'!E299*('Control panel'!C299/1000)</f>
        <v>0</v>
      </c>
      <c r="E290" s="3" t="str">
        <f ca="1">IF(I290="Y",+SUM(INDIRECT("C"&amp;MATCH(A290,A:A,0)&amp;":C"&amp;MATCH(WORKDAY(A290+1,-2,'Hungarian non-working days'!$A$2:$A$1001),A:A,0))),"-")</f>
        <v>-</v>
      </c>
      <c r="F290" s="3" t="str">
        <f ca="1">IF(I290="Y",SUM(INDIRECT("D"&amp;MATCH(A290,A:A,0)&amp;":D"&amp;MATCH(WORKDAY(A290+1,-2,'Hungarian non-working days'!$A$2:$A$1001),A:A,0))),"-")</f>
        <v>-</v>
      </c>
      <c r="G290" s="3" t="str">
        <f ca="1">IF(I290="Y",MAX(IFERROR(AVERAGEIF(INDIRECT("F"&amp;MATCH(A290,A:A,0)&amp;":F"&amp;MATCH(WORKDAY(A290+1,-250,'Hungarian non-working days'!$A$2:$A$1001),A:A,0)),"&gt;0",INDIRECT("F"&amp;MATCH(A290,A:A,0)&amp;":F"&amp;MATCH(WORKDAY(A290+1,-250,'Hungarian non-working days'!$A$2:$A$1001),A:A,0))),0),IFERROR(AVERAGEIF(INDIRECT("F"&amp;MATCH(A290,A:A,0)&amp;":F"&amp;MATCH(WORKDAY(A290+1,-10,'Hungarian non-working days'!$A$2:$A$1001),A:A,0)),"&gt;0",INDIRECT("F"&amp;MATCH(A290,A:A,0)&amp;":F"&amp;MATCH(WORKDAY(A290+1,-10,'Hungarian non-working days'!$A$2:$A$1001),A:A,0))),0)),"-")</f>
        <v>-</v>
      </c>
      <c r="H290" s="27" t="str">
        <f>IF(A290&lt;WORKDAY('Control panel'!$D$10,2,'Hungarian non-working days'!A286:A10284),"",IF(I290="Y",IFERROR(E290/G290,0),"-"))</f>
        <v>-</v>
      </c>
      <c r="I290" s="26" t="str">
        <f>IF(WORKDAY(A290,1,'Hungarian non-working days'!$A$2:$A$1001)=A290+1,"Y","N")</f>
        <v>N</v>
      </c>
      <c r="K290" s="39">
        <v>284</v>
      </c>
      <c r="L290" s="40">
        <f>(1-'Control panel'!$D$2)*POWER('Control panel'!$D$2,K290-1)/(1-POWER('Control panel'!$D$2,365))</f>
        <v>0.00035920039617674251</v>
      </c>
    </row>
    <row r="291" spans="1:12" ht="15">
      <c r="A291" s="1">
        <f>'Control panel'!A300</f>
        <v>45037</v>
      </c>
      <c r="B291" s="4">
        <f>'Control panel'!B300-'Control panel'!C300</f>
        <v>0</v>
      </c>
      <c r="C291" s="28">
        <f>IF(B291&lt;0,-'Control panel'!E300*(B291/1000)*IF('Control panel'!$D$8="Yes",1.27,1),-'Control panel'!D300*(B291/1000)*IF('Control panel'!$D$8="Yes",1.27,1))</f>
        <v>0</v>
      </c>
      <c r="D291" s="3">
        <f>'Control panel'!E300*('Control panel'!C300/1000)</f>
        <v>0</v>
      </c>
      <c r="E291" s="3" t="str">
        <f ca="1">IF(I291="Y",+SUM(INDIRECT("C"&amp;MATCH(A291,A:A,0)&amp;":C"&amp;MATCH(WORKDAY(A291+1,-2,'Hungarian non-working days'!$A$2:$A$1001),A:A,0))),"-")</f>
        <v>-</v>
      </c>
      <c r="F291" s="3" t="str">
        <f ca="1">IF(I291="Y",SUM(INDIRECT("D"&amp;MATCH(A291,A:A,0)&amp;":D"&amp;MATCH(WORKDAY(A291+1,-2,'Hungarian non-working days'!$A$2:$A$1001),A:A,0))),"-")</f>
        <v>-</v>
      </c>
      <c r="G291" s="3" t="str">
        <f ca="1">IF(I291="Y",MAX(IFERROR(AVERAGEIF(INDIRECT("F"&amp;MATCH(A291,A:A,0)&amp;":F"&amp;MATCH(WORKDAY(A291+1,-250,'Hungarian non-working days'!$A$2:$A$1001),A:A,0)),"&gt;0",INDIRECT("F"&amp;MATCH(A291,A:A,0)&amp;":F"&amp;MATCH(WORKDAY(A291+1,-250,'Hungarian non-working days'!$A$2:$A$1001),A:A,0))),0),IFERROR(AVERAGEIF(INDIRECT("F"&amp;MATCH(A291,A:A,0)&amp;":F"&amp;MATCH(WORKDAY(A291+1,-10,'Hungarian non-working days'!$A$2:$A$1001),A:A,0)),"&gt;0",INDIRECT("F"&amp;MATCH(A291,A:A,0)&amp;":F"&amp;MATCH(WORKDAY(A291+1,-10,'Hungarian non-working days'!$A$2:$A$1001),A:A,0))),0)),"-")</f>
        <v>-</v>
      </c>
      <c r="H291" s="27" t="str">
        <f>IF(A291&lt;WORKDAY('Control panel'!$D$10,2,'Hungarian non-working days'!A287:A10285),"",IF(I291="Y",IFERROR(E291/G291,0),"-"))</f>
        <v>-</v>
      </c>
      <c r="I291" s="26" t="str">
        <f>IF(WORKDAY(A291,1,'Hungarian non-working days'!$A$2:$A$1001)=A291+1,"Y","N")</f>
        <v>N</v>
      </c>
      <c r="K291" s="39">
        <v>285</v>
      </c>
      <c r="L291" s="40">
        <f>(1-'Control panel'!$D$2)*POWER('Control panel'!$D$2,K291-1)/(1-POWER('Control panel'!$D$2,365))</f>
        <v>0.00035471039122453324</v>
      </c>
    </row>
    <row r="292" spans="1:12" ht="15">
      <c r="A292" s="1">
        <f>'Control panel'!A301</f>
        <v>45036</v>
      </c>
      <c r="B292" s="4">
        <f>'Control panel'!B301-'Control panel'!C301</f>
        <v>0</v>
      </c>
      <c r="C292" s="28">
        <f>IF(B292&lt;0,-'Control panel'!E301*(B292/1000)*IF('Control panel'!$D$8="Yes",1.27,1),-'Control panel'!D301*(B292/1000)*IF('Control panel'!$D$8="Yes",1.27,1))</f>
        <v>0</v>
      </c>
      <c r="D292" s="3">
        <f>'Control panel'!E301*('Control panel'!C301/1000)</f>
        <v>0</v>
      </c>
      <c r="E292" s="3">
        <f ca="1">IF(I292="Y",+SUM(INDIRECT("C"&amp;MATCH(A292,A:A,0)&amp;":C"&amp;MATCH(WORKDAY(A292+1,-2,'Hungarian non-working days'!$A$2:$A$1001),A:A,0))),"-")</f>
        <v>0</v>
      </c>
      <c r="F292" s="3">
        <f ca="1">IF(I292="Y",SUM(INDIRECT("D"&amp;MATCH(A292,A:A,0)&amp;":D"&amp;MATCH(WORKDAY(A292+1,-2,'Hungarian non-working days'!$A$2:$A$1001),A:A,0))),"-")</f>
        <v>0</v>
      </c>
      <c r="G292" s="3">
        <f ca="1">IF(I292="Y",MAX(IFERROR(AVERAGEIF(INDIRECT("F"&amp;MATCH(A292,A:A,0)&amp;":F"&amp;MATCH(WORKDAY(A292+1,-250,'Hungarian non-working days'!$A$2:$A$1001),A:A,0)),"&gt;0",INDIRECT("F"&amp;MATCH(A292,A:A,0)&amp;":F"&amp;MATCH(WORKDAY(A292+1,-250,'Hungarian non-working days'!$A$2:$A$1001),A:A,0))),0),IFERROR(AVERAGEIF(INDIRECT("F"&amp;MATCH(A292,A:A,0)&amp;":F"&amp;MATCH(WORKDAY(A292+1,-10,'Hungarian non-working days'!$A$2:$A$1001),A:A,0)),"&gt;0",INDIRECT("F"&amp;MATCH(A292,A:A,0)&amp;":F"&amp;MATCH(WORKDAY(A292+1,-10,'Hungarian non-working days'!$A$2:$A$1001),A:A,0))),0)),"-")</f>
        <v>0</v>
      </c>
      <c r="H292" s="27">
        <f>IF(A292&lt;WORKDAY('Control panel'!$D$10,2,'Hungarian non-working days'!A288:A10286),"",IF(I292="Y",IFERROR(E292/G292,0),"-"))</f>
        <v>0</v>
      </c>
      <c r="I292" s="26" t="str">
        <f>IF(WORKDAY(A292,1,'Hungarian non-working days'!$A$2:$A$1001)=A292+1,"Y","N")</f>
        <v>Y</v>
      </c>
      <c r="K292" s="39">
        <v>286</v>
      </c>
      <c r="L292" s="40">
        <f>(1-'Control panel'!$D$2)*POWER('Control panel'!$D$2,K292-1)/(1-POWER('Control panel'!$D$2,365))</f>
        <v>0.00035027651133422665</v>
      </c>
    </row>
    <row r="293" spans="1:12" ht="15">
      <c r="A293" s="1">
        <f>'Control panel'!A302</f>
        <v>45035</v>
      </c>
      <c r="B293" s="4">
        <f>'Control panel'!B302-'Control panel'!C302</f>
        <v>0</v>
      </c>
      <c r="C293" s="28">
        <f>IF(B293&lt;0,-'Control panel'!E302*(B293/1000)*IF('Control panel'!$D$8="Yes",1.27,1),-'Control panel'!D302*(B293/1000)*IF('Control panel'!$D$8="Yes",1.27,1))</f>
        <v>0</v>
      </c>
      <c r="D293" s="3">
        <f>'Control panel'!E302*('Control panel'!C302/1000)</f>
        <v>0</v>
      </c>
      <c r="E293" s="3">
        <f ca="1">IF(I293="Y",+SUM(INDIRECT("C"&amp;MATCH(A293,A:A,0)&amp;":C"&amp;MATCH(WORKDAY(A293+1,-2,'Hungarian non-working days'!$A$2:$A$1001),A:A,0))),"-")</f>
        <v>0</v>
      </c>
      <c r="F293" s="3">
        <f ca="1">IF(I293="Y",SUM(INDIRECT("D"&amp;MATCH(A293,A:A,0)&amp;":D"&amp;MATCH(WORKDAY(A293+1,-2,'Hungarian non-working days'!$A$2:$A$1001),A:A,0))),"-")</f>
        <v>0</v>
      </c>
      <c r="G293" s="3">
        <f ca="1">IF(I293="Y",MAX(IFERROR(AVERAGEIF(INDIRECT("F"&amp;MATCH(A293,A:A,0)&amp;":F"&amp;MATCH(WORKDAY(A293+1,-250,'Hungarian non-working days'!$A$2:$A$1001),A:A,0)),"&gt;0",INDIRECT("F"&amp;MATCH(A293,A:A,0)&amp;":F"&amp;MATCH(WORKDAY(A293+1,-250,'Hungarian non-working days'!$A$2:$A$1001),A:A,0))),0),IFERROR(AVERAGEIF(INDIRECT("F"&amp;MATCH(A293,A:A,0)&amp;":F"&amp;MATCH(WORKDAY(A293+1,-10,'Hungarian non-working days'!$A$2:$A$1001),A:A,0)),"&gt;0",INDIRECT("F"&amp;MATCH(A293,A:A,0)&amp;":F"&amp;MATCH(WORKDAY(A293+1,-10,'Hungarian non-working days'!$A$2:$A$1001),A:A,0))),0)),"-")</f>
        <v>0</v>
      </c>
      <c r="H293" s="27">
        <f>IF(A293&lt;WORKDAY('Control panel'!$D$10,2,'Hungarian non-working days'!A289:A10287),"",IF(I293="Y",IFERROR(E293/G293,0),"-"))</f>
        <v>0</v>
      </c>
      <c r="I293" s="26" t="str">
        <f>IF(WORKDAY(A293,1,'Hungarian non-working days'!$A$2:$A$1001)=A293+1,"Y","N")</f>
        <v>Y</v>
      </c>
      <c r="K293" s="39">
        <v>287</v>
      </c>
      <c r="L293" s="40">
        <f>(1-'Control panel'!$D$2)*POWER('Control panel'!$D$2,K293-1)/(1-POWER('Control panel'!$D$2,365))</f>
        <v>0.0003458980549425488</v>
      </c>
    </row>
    <row r="294" spans="1:12" ht="15">
      <c r="A294" s="1">
        <f>'Control panel'!A303</f>
        <v>45034</v>
      </c>
      <c r="B294" s="4">
        <f>'Control panel'!B303-'Control panel'!C303</f>
        <v>0</v>
      </c>
      <c r="C294" s="28">
        <f>IF(B294&lt;0,-'Control panel'!E303*(B294/1000)*IF('Control panel'!$D$8="Yes",1.27,1),-'Control panel'!D303*(B294/1000)*IF('Control panel'!$D$8="Yes",1.27,1))</f>
        <v>0</v>
      </c>
      <c r="D294" s="3">
        <f>'Control panel'!E303*('Control panel'!C303/1000)</f>
        <v>0</v>
      </c>
      <c r="E294" s="3">
        <f ca="1">IF(I294="Y",+SUM(INDIRECT("C"&amp;MATCH(A294,A:A,0)&amp;":C"&amp;MATCH(WORKDAY(A294+1,-2,'Hungarian non-working days'!$A$2:$A$1001),A:A,0))),"-")</f>
        <v>0</v>
      </c>
      <c r="F294" s="3">
        <f ca="1">IF(I294="Y",SUM(INDIRECT("D"&amp;MATCH(A294,A:A,0)&amp;":D"&amp;MATCH(WORKDAY(A294+1,-2,'Hungarian non-working days'!$A$2:$A$1001),A:A,0))),"-")</f>
        <v>0</v>
      </c>
      <c r="G294" s="3">
        <f ca="1">IF(I294="Y",MAX(IFERROR(AVERAGEIF(INDIRECT("F"&amp;MATCH(A294,A:A,0)&amp;":F"&amp;MATCH(WORKDAY(A294+1,-250,'Hungarian non-working days'!$A$2:$A$1001),A:A,0)),"&gt;0",INDIRECT("F"&amp;MATCH(A294,A:A,0)&amp;":F"&amp;MATCH(WORKDAY(A294+1,-250,'Hungarian non-working days'!$A$2:$A$1001),A:A,0))),0),IFERROR(AVERAGEIF(INDIRECT("F"&amp;MATCH(A294,A:A,0)&amp;":F"&amp;MATCH(WORKDAY(A294+1,-10,'Hungarian non-working days'!$A$2:$A$1001),A:A,0)),"&gt;0",INDIRECT("F"&amp;MATCH(A294,A:A,0)&amp;":F"&amp;MATCH(WORKDAY(A294+1,-10,'Hungarian non-working days'!$A$2:$A$1001),A:A,0))),0)),"-")</f>
        <v>0</v>
      </c>
      <c r="H294" s="27">
        <f>IF(A294&lt;WORKDAY('Control panel'!$D$10,2,'Hungarian non-working days'!A290:A10288),"",IF(I294="Y",IFERROR(E294/G294,0),"-"))</f>
        <v>0</v>
      </c>
      <c r="I294" s="26" t="str">
        <f>IF(WORKDAY(A294,1,'Hungarian non-working days'!$A$2:$A$1001)=A294+1,"Y","N")</f>
        <v>Y</v>
      </c>
      <c r="K294" s="39">
        <v>288</v>
      </c>
      <c r="L294" s="40">
        <f>(1-'Control panel'!$D$2)*POWER('Control panel'!$D$2,K294-1)/(1-POWER('Control panel'!$D$2,365))</f>
        <v>0.00034157432925576694</v>
      </c>
    </row>
    <row r="295" spans="1:12" ht="15">
      <c r="A295" s="1">
        <f>'Control panel'!A304</f>
        <v>45033</v>
      </c>
      <c r="B295" s="4">
        <f>'Control panel'!B304-'Control panel'!C304</f>
        <v>0</v>
      </c>
      <c r="C295" s="28">
        <f>IF(B295&lt;0,-'Control panel'!E304*(B295/1000)*IF('Control panel'!$D$8="Yes",1.27,1),-'Control panel'!D304*(B295/1000)*IF('Control panel'!$D$8="Yes",1.27,1))</f>
        <v>0</v>
      </c>
      <c r="D295" s="3">
        <f>'Control panel'!E304*('Control panel'!C304/1000)</f>
        <v>0</v>
      </c>
      <c r="E295" s="3">
        <f ca="1">IF(I295="Y",+SUM(INDIRECT("C"&amp;MATCH(A295,A:A,0)&amp;":C"&amp;MATCH(WORKDAY(A295+1,-2,'Hungarian non-working days'!$A$2:$A$1001),A:A,0))),"-")</f>
        <v>0</v>
      </c>
      <c r="F295" s="3">
        <f ca="1">IF(I295="Y",SUM(INDIRECT("D"&amp;MATCH(A295,A:A,0)&amp;":D"&amp;MATCH(WORKDAY(A295+1,-2,'Hungarian non-working days'!$A$2:$A$1001),A:A,0))),"-")</f>
        <v>0</v>
      </c>
      <c r="G295" s="3">
        <f ca="1">IF(I295="Y",MAX(IFERROR(AVERAGEIF(INDIRECT("F"&amp;MATCH(A295,A:A,0)&amp;":F"&amp;MATCH(WORKDAY(A295+1,-250,'Hungarian non-working days'!$A$2:$A$1001),A:A,0)),"&gt;0",INDIRECT("F"&amp;MATCH(A295,A:A,0)&amp;":F"&amp;MATCH(WORKDAY(A295+1,-250,'Hungarian non-working days'!$A$2:$A$1001),A:A,0))),0),IFERROR(AVERAGEIF(INDIRECT("F"&amp;MATCH(A295,A:A,0)&amp;":F"&amp;MATCH(WORKDAY(A295+1,-10,'Hungarian non-working days'!$A$2:$A$1001),A:A,0)),"&gt;0",INDIRECT("F"&amp;MATCH(A295,A:A,0)&amp;":F"&amp;MATCH(WORKDAY(A295+1,-10,'Hungarian non-working days'!$A$2:$A$1001),A:A,0))),0)),"-")</f>
        <v>0</v>
      </c>
      <c r="H295" s="27">
        <f>IF(A295&lt;WORKDAY('Control panel'!$D$10,2,'Hungarian non-working days'!A291:A10289),"",IF(I295="Y",IFERROR(E295/G295,0),"-"))</f>
        <v>0</v>
      </c>
      <c r="I295" s="26" t="str">
        <f>IF(WORKDAY(A295,1,'Hungarian non-working days'!$A$2:$A$1001)=A295+1,"Y","N")</f>
        <v>Y</v>
      </c>
      <c r="K295" s="39">
        <v>289</v>
      </c>
      <c r="L295" s="40">
        <f>(1-'Control panel'!$D$2)*POWER('Control panel'!$D$2,K295-1)/(1-POWER('Control panel'!$D$2,365))</f>
        <v>0.00033730465014006984</v>
      </c>
    </row>
    <row r="296" spans="1:12" ht="15">
      <c r="A296" s="1">
        <f>'Control panel'!A305</f>
        <v>45032</v>
      </c>
      <c r="B296" s="4">
        <f>'Control panel'!B305-'Control panel'!C305</f>
        <v>0</v>
      </c>
      <c r="C296" s="28">
        <f>IF(B296&lt;0,-'Control panel'!E305*(B296/1000)*IF('Control panel'!$D$8="Yes",1.27,1),-'Control panel'!D305*(B296/1000)*IF('Control panel'!$D$8="Yes",1.27,1))</f>
        <v>0</v>
      </c>
      <c r="D296" s="3">
        <f>'Control panel'!E305*('Control panel'!C305/1000)</f>
        <v>0</v>
      </c>
      <c r="E296" s="3">
        <f ca="1">IF(I296="Y",+SUM(INDIRECT("C"&amp;MATCH(A296,A:A,0)&amp;":C"&amp;MATCH(WORKDAY(A296+1,-2,'Hungarian non-working days'!$A$2:$A$1001),A:A,0))),"-")</f>
        <v>0</v>
      </c>
      <c r="F296" s="3">
        <f ca="1">IF(I296="Y",SUM(INDIRECT("D"&amp;MATCH(A296,A:A,0)&amp;":D"&amp;MATCH(WORKDAY(A296+1,-2,'Hungarian non-working days'!$A$2:$A$1001),A:A,0))),"-")</f>
        <v>0</v>
      </c>
      <c r="G296" s="3">
        <f ca="1">IF(I296="Y",MAX(IFERROR(AVERAGEIF(INDIRECT("F"&amp;MATCH(A296,A:A,0)&amp;":F"&amp;MATCH(WORKDAY(A296+1,-250,'Hungarian non-working days'!$A$2:$A$1001),A:A,0)),"&gt;0",INDIRECT("F"&amp;MATCH(A296,A:A,0)&amp;":F"&amp;MATCH(WORKDAY(A296+1,-250,'Hungarian non-working days'!$A$2:$A$1001),A:A,0))),0),IFERROR(AVERAGEIF(INDIRECT("F"&amp;MATCH(A296,A:A,0)&amp;":F"&amp;MATCH(WORKDAY(A296+1,-10,'Hungarian non-working days'!$A$2:$A$1001),A:A,0)),"&gt;0",INDIRECT("F"&amp;MATCH(A296,A:A,0)&amp;":F"&amp;MATCH(WORKDAY(A296+1,-10,'Hungarian non-working days'!$A$2:$A$1001),A:A,0))),0)),"-")</f>
        <v>0</v>
      </c>
      <c r="H296" s="27">
        <f>IF(A296&lt;WORKDAY('Control panel'!$D$10,2,'Hungarian non-working days'!A292:A10290),"",IF(I296="Y",IFERROR(E296/G296,0),"-"))</f>
        <v>0</v>
      </c>
      <c r="I296" s="26" t="str">
        <f>IF(WORKDAY(A296,1,'Hungarian non-working days'!$A$2:$A$1001)=A296+1,"Y","N")</f>
        <v>Y</v>
      </c>
      <c r="K296" s="39">
        <v>290</v>
      </c>
      <c r="L296" s="40">
        <f>(1-'Control panel'!$D$2)*POWER('Control panel'!$D$2,K296-1)/(1-POWER('Control panel'!$D$2,365))</f>
        <v>0.00033308834201331897</v>
      </c>
    </row>
    <row r="297" spans="1:12" ht="15">
      <c r="A297" s="1">
        <f>'Control panel'!A306</f>
        <v>45031</v>
      </c>
      <c r="B297" s="4">
        <f>'Control panel'!B306-'Control panel'!C306</f>
        <v>0</v>
      </c>
      <c r="C297" s="28">
        <f>IF(B297&lt;0,-'Control panel'!E306*(B297/1000)*IF('Control panel'!$D$8="Yes",1.27,1),-'Control panel'!D306*(B297/1000)*IF('Control panel'!$D$8="Yes",1.27,1))</f>
        <v>0</v>
      </c>
      <c r="D297" s="3">
        <f>'Control panel'!E306*('Control panel'!C306/1000)</f>
        <v>0</v>
      </c>
      <c r="E297" s="3" t="str">
        <f ca="1">IF(I297="Y",+SUM(INDIRECT("C"&amp;MATCH(A297,A:A,0)&amp;":C"&amp;MATCH(WORKDAY(A297+1,-2,'Hungarian non-working days'!$A$2:$A$1001),A:A,0))),"-")</f>
        <v>-</v>
      </c>
      <c r="F297" s="3" t="str">
        <f ca="1">IF(I297="Y",SUM(INDIRECT("D"&amp;MATCH(A297,A:A,0)&amp;":D"&amp;MATCH(WORKDAY(A297+1,-2,'Hungarian non-working days'!$A$2:$A$1001),A:A,0))),"-")</f>
        <v>-</v>
      </c>
      <c r="G297" s="3" t="str">
        <f ca="1">IF(I297="Y",MAX(IFERROR(AVERAGEIF(INDIRECT("F"&amp;MATCH(A297,A:A,0)&amp;":F"&amp;MATCH(WORKDAY(A297+1,-250,'Hungarian non-working days'!$A$2:$A$1001),A:A,0)),"&gt;0",INDIRECT("F"&amp;MATCH(A297,A:A,0)&amp;":F"&amp;MATCH(WORKDAY(A297+1,-250,'Hungarian non-working days'!$A$2:$A$1001),A:A,0))),0),IFERROR(AVERAGEIF(INDIRECT("F"&amp;MATCH(A297,A:A,0)&amp;":F"&amp;MATCH(WORKDAY(A297+1,-10,'Hungarian non-working days'!$A$2:$A$1001),A:A,0)),"&gt;0",INDIRECT("F"&amp;MATCH(A297,A:A,0)&amp;":F"&amp;MATCH(WORKDAY(A297+1,-10,'Hungarian non-working days'!$A$2:$A$1001),A:A,0))),0)),"-")</f>
        <v>-</v>
      </c>
      <c r="H297" s="27" t="str">
        <f>IF(A297&lt;WORKDAY('Control panel'!$D$10,2,'Hungarian non-working days'!A293:A10291),"",IF(I297="Y",IFERROR(E297/G297,0),"-"))</f>
        <v>-</v>
      </c>
      <c r="I297" s="26" t="str">
        <f>IF(WORKDAY(A297,1,'Hungarian non-working days'!$A$2:$A$1001)=A297+1,"Y","N")</f>
        <v>N</v>
      </c>
      <c r="K297" s="39">
        <v>291</v>
      </c>
      <c r="L297" s="40">
        <f>(1-'Control panel'!$D$2)*POWER('Control panel'!$D$2,K297-1)/(1-POWER('Control panel'!$D$2,365))</f>
        <v>0.00032892473773815249</v>
      </c>
    </row>
    <row r="298" spans="1:12" ht="15">
      <c r="A298" s="1">
        <f>'Control panel'!A307</f>
        <v>45030</v>
      </c>
      <c r="B298" s="4">
        <f>'Control panel'!B307-'Control panel'!C307</f>
        <v>0</v>
      </c>
      <c r="C298" s="28">
        <f>IF(B298&lt;0,-'Control panel'!E307*(B298/1000)*IF('Control panel'!$D$8="Yes",1.27,1),-'Control panel'!D307*(B298/1000)*IF('Control panel'!$D$8="Yes",1.27,1))</f>
        <v>0</v>
      </c>
      <c r="D298" s="3">
        <f>'Control panel'!E307*('Control panel'!C307/1000)</f>
        <v>0</v>
      </c>
      <c r="E298" s="3" t="str">
        <f ca="1">IF(I298="Y",+SUM(INDIRECT("C"&amp;MATCH(A298,A:A,0)&amp;":C"&amp;MATCH(WORKDAY(A298+1,-2,'Hungarian non-working days'!$A$2:$A$1001),A:A,0))),"-")</f>
        <v>-</v>
      </c>
      <c r="F298" s="3" t="str">
        <f ca="1">IF(I298="Y",SUM(INDIRECT("D"&amp;MATCH(A298,A:A,0)&amp;":D"&amp;MATCH(WORKDAY(A298+1,-2,'Hungarian non-working days'!$A$2:$A$1001),A:A,0))),"-")</f>
        <v>-</v>
      </c>
      <c r="G298" s="3" t="str">
        <f ca="1">IF(I298="Y",MAX(IFERROR(AVERAGEIF(INDIRECT("F"&amp;MATCH(A298,A:A,0)&amp;":F"&amp;MATCH(WORKDAY(A298+1,-250,'Hungarian non-working days'!$A$2:$A$1001),A:A,0)),"&gt;0",INDIRECT("F"&amp;MATCH(A298,A:A,0)&amp;":F"&amp;MATCH(WORKDAY(A298+1,-250,'Hungarian non-working days'!$A$2:$A$1001),A:A,0))),0),IFERROR(AVERAGEIF(INDIRECT("F"&amp;MATCH(A298,A:A,0)&amp;":F"&amp;MATCH(WORKDAY(A298+1,-10,'Hungarian non-working days'!$A$2:$A$1001),A:A,0)),"&gt;0",INDIRECT("F"&amp;MATCH(A298,A:A,0)&amp;":F"&amp;MATCH(WORKDAY(A298+1,-10,'Hungarian non-working days'!$A$2:$A$1001),A:A,0))),0)),"-")</f>
        <v>-</v>
      </c>
      <c r="H298" s="27" t="str">
        <f>IF(A298&lt;WORKDAY('Control panel'!$D$10,2,'Hungarian non-working days'!A294:A10292),"",IF(I298="Y",IFERROR(E298/G298,0),"-"))</f>
        <v>-</v>
      </c>
      <c r="I298" s="26" t="str">
        <f>IF(WORKDAY(A298,1,'Hungarian non-working days'!$A$2:$A$1001)=A298+1,"Y","N")</f>
        <v>N</v>
      </c>
      <c r="K298" s="39">
        <v>292</v>
      </c>
      <c r="L298" s="40">
        <f>(1-'Control panel'!$D$2)*POWER('Control panel'!$D$2,K298-1)/(1-POWER('Control panel'!$D$2,365))</f>
        <v>0.00032481317851642568</v>
      </c>
    </row>
    <row r="299" spans="1:12" ht="15">
      <c r="A299" s="1">
        <f>'Control panel'!A308</f>
        <v>45029</v>
      </c>
      <c r="B299" s="4">
        <f>'Control panel'!B308-'Control panel'!C308</f>
        <v>0</v>
      </c>
      <c r="C299" s="28">
        <f>IF(B299&lt;0,-'Control panel'!E308*(B299/1000)*IF('Control panel'!$D$8="Yes",1.27,1),-'Control panel'!D308*(B299/1000)*IF('Control panel'!$D$8="Yes",1.27,1))</f>
        <v>0</v>
      </c>
      <c r="D299" s="3">
        <f>'Control panel'!E308*('Control panel'!C308/1000)</f>
        <v>0</v>
      </c>
      <c r="E299" s="3">
        <f ca="1">IF(I299="Y",+SUM(INDIRECT("C"&amp;MATCH(A299,A:A,0)&amp;":C"&amp;MATCH(WORKDAY(A299+1,-2,'Hungarian non-working days'!$A$2:$A$1001),A:A,0))),"-")</f>
        <v>0</v>
      </c>
      <c r="F299" s="3">
        <f ca="1">IF(I299="Y",SUM(INDIRECT("D"&amp;MATCH(A299,A:A,0)&amp;":D"&amp;MATCH(WORKDAY(A299+1,-2,'Hungarian non-working days'!$A$2:$A$1001),A:A,0))),"-")</f>
        <v>0</v>
      </c>
      <c r="G299" s="3">
        <f ca="1">IF(I299="Y",MAX(IFERROR(AVERAGEIF(INDIRECT("F"&amp;MATCH(A299,A:A,0)&amp;":F"&amp;MATCH(WORKDAY(A299+1,-250,'Hungarian non-working days'!$A$2:$A$1001),A:A,0)),"&gt;0",INDIRECT("F"&amp;MATCH(A299,A:A,0)&amp;":F"&amp;MATCH(WORKDAY(A299+1,-250,'Hungarian non-working days'!$A$2:$A$1001),A:A,0))),0),IFERROR(AVERAGEIF(INDIRECT("F"&amp;MATCH(A299,A:A,0)&amp;":F"&amp;MATCH(WORKDAY(A299+1,-10,'Hungarian non-working days'!$A$2:$A$1001),A:A,0)),"&gt;0",INDIRECT("F"&amp;MATCH(A299,A:A,0)&amp;":F"&amp;MATCH(WORKDAY(A299+1,-10,'Hungarian non-working days'!$A$2:$A$1001),A:A,0))),0)),"-")</f>
        <v>0</v>
      </c>
      <c r="H299" s="27">
        <f>IF(A299&lt;WORKDAY('Control panel'!$D$10,2,'Hungarian non-working days'!A295:A10293),"",IF(I299="Y",IFERROR(E299/G299,0),"-"))</f>
        <v>0</v>
      </c>
      <c r="I299" s="26" t="str">
        <f>IF(WORKDAY(A299,1,'Hungarian non-working days'!$A$2:$A$1001)=A299+1,"Y","N")</f>
        <v>Y</v>
      </c>
      <c r="K299" s="39">
        <v>293</v>
      </c>
      <c r="L299" s="40">
        <f>(1-'Control panel'!$D$2)*POWER('Control panel'!$D$2,K299-1)/(1-POWER('Control panel'!$D$2,365))</f>
        <v>0.0003207530137849703</v>
      </c>
    </row>
    <row r="300" spans="1:12" ht="15">
      <c r="A300" s="1">
        <f>'Control panel'!A309</f>
        <v>45028</v>
      </c>
      <c r="B300" s="4">
        <f>'Control panel'!B309-'Control panel'!C309</f>
        <v>0</v>
      </c>
      <c r="C300" s="28">
        <f>IF(B300&lt;0,-'Control panel'!E309*(B300/1000)*IF('Control panel'!$D$8="Yes",1.27,1),-'Control panel'!D309*(B300/1000)*IF('Control panel'!$D$8="Yes",1.27,1))</f>
        <v>0</v>
      </c>
      <c r="D300" s="3">
        <f>'Control panel'!E309*('Control panel'!C309/1000)</f>
        <v>0</v>
      </c>
      <c r="E300" s="3">
        <f ca="1">IF(I300="Y",+SUM(INDIRECT("C"&amp;MATCH(A300,A:A,0)&amp;":C"&amp;MATCH(WORKDAY(A300+1,-2,'Hungarian non-working days'!$A$2:$A$1001),A:A,0))),"-")</f>
        <v>0</v>
      </c>
      <c r="F300" s="3">
        <f ca="1">IF(I300="Y",SUM(INDIRECT("D"&amp;MATCH(A300,A:A,0)&amp;":D"&amp;MATCH(WORKDAY(A300+1,-2,'Hungarian non-working days'!$A$2:$A$1001),A:A,0))),"-")</f>
        <v>0</v>
      </c>
      <c r="G300" s="3">
        <f ca="1">IF(I300="Y",MAX(IFERROR(AVERAGEIF(INDIRECT("F"&amp;MATCH(A300,A:A,0)&amp;":F"&amp;MATCH(WORKDAY(A300+1,-250,'Hungarian non-working days'!$A$2:$A$1001),A:A,0)),"&gt;0",INDIRECT("F"&amp;MATCH(A300,A:A,0)&amp;":F"&amp;MATCH(WORKDAY(A300+1,-250,'Hungarian non-working days'!$A$2:$A$1001),A:A,0))),0),IFERROR(AVERAGEIF(INDIRECT("F"&amp;MATCH(A300,A:A,0)&amp;":F"&amp;MATCH(WORKDAY(A300+1,-10,'Hungarian non-working days'!$A$2:$A$1001),A:A,0)),"&gt;0",INDIRECT("F"&amp;MATCH(A300,A:A,0)&amp;":F"&amp;MATCH(WORKDAY(A300+1,-10,'Hungarian non-working days'!$A$2:$A$1001),A:A,0))),0)),"-")</f>
        <v>0</v>
      </c>
      <c r="H300" s="27">
        <f>IF(A300&lt;WORKDAY('Control panel'!$D$10,2,'Hungarian non-working days'!A296:A10294),"",IF(I300="Y",IFERROR(E300/G300,0),"-"))</f>
        <v>0</v>
      </c>
      <c r="I300" s="26" t="str">
        <f>IF(WORKDAY(A300,1,'Hungarian non-working days'!$A$2:$A$1001)=A300+1,"Y","N")</f>
        <v>Y</v>
      </c>
      <c r="K300" s="39">
        <v>294</v>
      </c>
      <c r="L300" s="40">
        <f>(1-'Control panel'!$D$2)*POWER('Control panel'!$D$2,K300-1)/(1-POWER('Control panel'!$D$2,365))</f>
        <v>0.00031674360111265821</v>
      </c>
    </row>
    <row r="301" spans="1:12" ht="15">
      <c r="A301" s="1">
        <f>'Control panel'!A310</f>
        <v>45027</v>
      </c>
      <c r="B301" s="4">
        <f>'Control panel'!B310-'Control panel'!C310</f>
        <v>0</v>
      </c>
      <c r="C301" s="28">
        <f>IF(B301&lt;0,-'Control panel'!E310*(B301/1000)*IF('Control panel'!$D$8="Yes",1.27,1),-'Control panel'!D310*(B301/1000)*IF('Control panel'!$D$8="Yes",1.27,1))</f>
        <v>0</v>
      </c>
      <c r="D301" s="3">
        <f>'Control panel'!E310*('Control panel'!C310/1000)</f>
        <v>0</v>
      </c>
      <c r="E301" s="3">
        <f ca="1">IF(I301="Y",+SUM(INDIRECT("C"&amp;MATCH(A301,A:A,0)&amp;":C"&amp;MATCH(WORKDAY(A301+1,-2,'Hungarian non-working days'!$A$2:$A$1001),A:A,0))),"-")</f>
        <v>0</v>
      </c>
      <c r="F301" s="3">
        <f ca="1">IF(I301="Y",SUM(INDIRECT("D"&amp;MATCH(A301,A:A,0)&amp;":D"&amp;MATCH(WORKDAY(A301+1,-2,'Hungarian non-working days'!$A$2:$A$1001),A:A,0))),"-")</f>
        <v>0</v>
      </c>
      <c r="G301" s="3">
        <f ca="1">IF(I301="Y",MAX(IFERROR(AVERAGEIF(INDIRECT("F"&amp;MATCH(A301,A:A,0)&amp;":F"&amp;MATCH(WORKDAY(A301+1,-250,'Hungarian non-working days'!$A$2:$A$1001),A:A,0)),"&gt;0",INDIRECT("F"&amp;MATCH(A301,A:A,0)&amp;":F"&amp;MATCH(WORKDAY(A301+1,-250,'Hungarian non-working days'!$A$2:$A$1001),A:A,0))),0),IFERROR(AVERAGEIF(INDIRECT("F"&amp;MATCH(A301,A:A,0)&amp;":F"&amp;MATCH(WORKDAY(A301+1,-10,'Hungarian non-working days'!$A$2:$A$1001),A:A,0)),"&gt;0",INDIRECT("F"&amp;MATCH(A301,A:A,0)&amp;":F"&amp;MATCH(WORKDAY(A301+1,-10,'Hungarian non-working days'!$A$2:$A$1001),A:A,0))),0)),"-")</f>
        <v>0</v>
      </c>
      <c r="H301" s="27">
        <f>IF(A301&lt;WORKDAY('Control panel'!$D$10,2,'Hungarian non-working days'!A297:A10295),"",IF(I301="Y",IFERROR(E301/G301,0),"-"))</f>
        <v>0</v>
      </c>
      <c r="I301" s="26" t="str">
        <f>IF(WORKDAY(A301,1,'Hungarian non-working days'!$A$2:$A$1001)=A301+1,"Y","N")</f>
        <v>Y</v>
      </c>
      <c r="K301" s="39">
        <v>295</v>
      </c>
      <c r="L301" s="40">
        <f>(1-'Control panel'!$D$2)*POWER('Control panel'!$D$2,K301-1)/(1-POWER('Control panel'!$D$2,365))</f>
        <v>0.00031278430609875</v>
      </c>
    </row>
    <row r="302" spans="1:12" ht="15">
      <c r="A302" s="1">
        <f>'Control panel'!A311</f>
        <v>45026</v>
      </c>
      <c r="B302" s="4">
        <f>'Control panel'!B311-'Control panel'!C311</f>
        <v>0</v>
      </c>
      <c r="C302" s="28">
        <f>IF(B302&lt;0,-'Control panel'!E311*(B302/1000)*IF('Control panel'!$D$8="Yes",1.27,1),-'Control panel'!D311*(B302/1000)*IF('Control panel'!$D$8="Yes",1.27,1))</f>
        <v>0</v>
      </c>
      <c r="D302" s="3">
        <f>'Control panel'!E311*('Control panel'!C311/1000)</f>
        <v>0</v>
      </c>
      <c r="E302" s="3">
        <f ca="1">IF(I302="Y",+SUM(INDIRECT("C"&amp;MATCH(A302,A:A,0)&amp;":C"&amp;MATCH(WORKDAY(A302+1,-2,'Hungarian non-working days'!$A$2:$A$1001),A:A,0))),"-")</f>
        <v>0</v>
      </c>
      <c r="F302" s="3">
        <f ca="1">IF(I302="Y",SUM(INDIRECT("D"&amp;MATCH(A302,A:A,0)&amp;":D"&amp;MATCH(WORKDAY(A302+1,-2,'Hungarian non-working days'!$A$2:$A$1001),A:A,0))),"-")</f>
        <v>0</v>
      </c>
      <c r="G302" s="3">
        <f ca="1">IF(I302="Y",MAX(IFERROR(AVERAGEIF(INDIRECT("F"&amp;MATCH(A302,A:A,0)&amp;":F"&amp;MATCH(WORKDAY(A302+1,-250,'Hungarian non-working days'!$A$2:$A$1001),A:A,0)),"&gt;0",INDIRECT("F"&amp;MATCH(A302,A:A,0)&amp;":F"&amp;MATCH(WORKDAY(A302+1,-250,'Hungarian non-working days'!$A$2:$A$1001),A:A,0))),0),IFERROR(AVERAGEIF(INDIRECT("F"&amp;MATCH(A302,A:A,0)&amp;":F"&amp;MATCH(WORKDAY(A302+1,-10,'Hungarian non-working days'!$A$2:$A$1001),A:A,0)),"&gt;0",INDIRECT("F"&amp;MATCH(A302,A:A,0)&amp;":F"&amp;MATCH(WORKDAY(A302+1,-10,'Hungarian non-working days'!$A$2:$A$1001),A:A,0))),0)),"-")</f>
        <v>0</v>
      </c>
      <c r="H302" s="27">
        <f>IF(A302&lt;WORKDAY('Control panel'!$D$10,2,'Hungarian non-working days'!A298:A10296),"",IF(I302="Y",IFERROR(E302/G302,0),"-"))</f>
        <v>0</v>
      </c>
      <c r="I302" s="26" t="str">
        <f>IF(WORKDAY(A302,1,'Hungarian non-working days'!$A$2:$A$1001)=A302+1,"Y","N")</f>
        <v>Y</v>
      </c>
      <c r="K302" s="39">
        <v>296</v>
      </c>
      <c r="L302" s="40">
        <f>(1-'Control panel'!$D$2)*POWER('Control panel'!$D$2,K302-1)/(1-POWER('Control panel'!$D$2,365))</f>
        <v>0.00030887450227251562</v>
      </c>
    </row>
    <row r="303" spans="1:12" ht="15">
      <c r="A303" s="1">
        <f>'Control panel'!A312</f>
        <v>45025</v>
      </c>
      <c r="B303" s="4">
        <f>'Control panel'!B312-'Control panel'!C312</f>
        <v>0</v>
      </c>
      <c r="C303" s="28">
        <f>IF(B303&lt;0,-'Control panel'!E312*(B303/1000)*IF('Control panel'!$D$8="Yes",1.27,1),-'Control panel'!D312*(B303/1000)*IF('Control panel'!$D$8="Yes",1.27,1))</f>
        <v>0</v>
      </c>
      <c r="D303" s="3">
        <f>'Control panel'!E312*('Control panel'!C312/1000)</f>
        <v>0</v>
      </c>
      <c r="E303" s="3" t="str">
        <f ca="1">IF(I303="Y",+SUM(INDIRECT("C"&amp;MATCH(A303,A:A,0)&amp;":C"&amp;MATCH(WORKDAY(A303+1,-2,'Hungarian non-working days'!$A$2:$A$1001),A:A,0))),"-")</f>
        <v>-</v>
      </c>
      <c r="F303" s="3" t="str">
        <f ca="1">IF(I303="Y",SUM(INDIRECT("D"&amp;MATCH(A303,A:A,0)&amp;":D"&amp;MATCH(WORKDAY(A303+1,-2,'Hungarian non-working days'!$A$2:$A$1001),A:A,0))),"-")</f>
        <v>-</v>
      </c>
      <c r="G303" s="3" t="str">
        <f ca="1">IF(I303="Y",MAX(IFERROR(AVERAGEIF(INDIRECT("F"&amp;MATCH(A303,A:A,0)&amp;":F"&amp;MATCH(WORKDAY(A303+1,-250,'Hungarian non-working days'!$A$2:$A$1001),A:A,0)),"&gt;0",INDIRECT("F"&amp;MATCH(A303,A:A,0)&amp;":F"&amp;MATCH(WORKDAY(A303+1,-250,'Hungarian non-working days'!$A$2:$A$1001),A:A,0))),0),IFERROR(AVERAGEIF(INDIRECT("F"&amp;MATCH(A303,A:A,0)&amp;":F"&amp;MATCH(WORKDAY(A303+1,-10,'Hungarian non-working days'!$A$2:$A$1001),A:A,0)),"&gt;0",INDIRECT("F"&amp;MATCH(A303,A:A,0)&amp;":F"&amp;MATCH(WORKDAY(A303+1,-10,'Hungarian non-working days'!$A$2:$A$1001),A:A,0))),0)),"-")</f>
        <v>-</v>
      </c>
      <c r="H303" s="27" t="str">
        <f>IF(A303&lt;WORKDAY('Control panel'!$D$10,2,'Hungarian non-working days'!A299:A10297),"",IF(I303="Y",IFERROR(E303/G303,0),"-"))</f>
        <v>-</v>
      </c>
      <c r="I303" s="26" t="str">
        <f>IF(WORKDAY(A303,1,'Hungarian non-working days'!$A$2:$A$1001)=A303+1,"Y","N")</f>
        <v>N</v>
      </c>
      <c r="K303" s="39">
        <v>297</v>
      </c>
      <c r="L303" s="40">
        <f>(1-'Control panel'!$D$2)*POWER('Control panel'!$D$2,K303-1)/(1-POWER('Control panel'!$D$2,365))</f>
        <v>0.00030501357099410912</v>
      </c>
    </row>
    <row r="304" spans="1:12" ht="15">
      <c r="A304" s="1">
        <f>'Control panel'!A313</f>
        <v>45024</v>
      </c>
      <c r="B304" s="4">
        <f>'Control panel'!B313-'Control panel'!C313</f>
        <v>0</v>
      </c>
      <c r="C304" s="28">
        <f>IF(B304&lt;0,-'Control panel'!E313*(B304/1000)*IF('Control panel'!$D$8="Yes",1.27,1),-'Control panel'!D313*(B304/1000)*IF('Control panel'!$D$8="Yes",1.27,1))</f>
        <v>0</v>
      </c>
      <c r="D304" s="3">
        <f>'Control panel'!E313*('Control panel'!C313/1000)</f>
        <v>0</v>
      </c>
      <c r="E304" s="3" t="str">
        <f ca="1">IF(I304="Y",+SUM(INDIRECT("C"&amp;MATCH(A304,A:A,0)&amp;":C"&amp;MATCH(WORKDAY(A304+1,-2,'Hungarian non-working days'!$A$2:$A$1001),A:A,0))),"-")</f>
        <v>-</v>
      </c>
      <c r="F304" s="3" t="str">
        <f ca="1">IF(I304="Y",SUM(INDIRECT("D"&amp;MATCH(A304,A:A,0)&amp;":D"&amp;MATCH(WORKDAY(A304+1,-2,'Hungarian non-working days'!$A$2:$A$1001),A:A,0))),"-")</f>
        <v>-</v>
      </c>
      <c r="G304" s="3" t="str">
        <f ca="1">IF(I304="Y",MAX(IFERROR(AVERAGEIF(INDIRECT("F"&amp;MATCH(A304,A:A,0)&amp;":F"&amp;MATCH(WORKDAY(A304+1,-250,'Hungarian non-working days'!$A$2:$A$1001),A:A,0)),"&gt;0",INDIRECT("F"&amp;MATCH(A304,A:A,0)&amp;":F"&amp;MATCH(WORKDAY(A304+1,-250,'Hungarian non-working days'!$A$2:$A$1001),A:A,0))),0),IFERROR(AVERAGEIF(INDIRECT("F"&amp;MATCH(A304,A:A,0)&amp;":F"&amp;MATCH(WORKDAY(A304+1,-10,'Hungarian non-working days'!$A$2:$A$1001),A:A,0)),"&gt;0",INDIRECT("F"&amp;MATCH(A304,A:A,0)&amp;":F"&amp;MATCH(WORKDAY(A304+1,-10,'Hungarian non-working days'!$A$2:$A$1001),A:A,0))),0)),"-")</f>
        <v>-</v>
      </c>
      <c r="H304" s="27" t="str">
        <f>IF(A304&lt;WORKDAY('Control panel'!$D$10,2,'Hungarian non-working days'!A300:A10298),"",IF(I304="Y",IFERROR(E304/G304,0),"-"))</f>
        <v>-</v>
      </c>
      <c r="I304" s="26" t="str">
        <f>IF(WORKDAY(A304,1,'Hungarian non-working days'!$A$2:$A$1001)=A304+1,"Y","N")</f>
        <v>N</v>
      </c>
      <c r="K304" s="39">
        <v>298</v>
      </c>
      <c r="L304" s="40">
        <f>(1-'Control panel'!$D$2)*POWER('Control panel'!$D$2,K304-1)/(1-POWER('Control panel'!$D$2,365))</f>
        <v>0.00030120090135668276</v>
      </c>
    </row>
    <row r="305" spans="1:12" ht="15">
      <c r="A305" s="1">
        <f>'Control panel'!A314</f>
        <v>45023</v>
      </c>
      <c r="B305" s="4">
        <f>'Control panel'!B314-'Control panel'!C314</f>
        <v>0</v>
      </c>
      <c r="C305" s="28">
        <f>IF(B305&lt;0,-'Control panel'!E314*(B305/1000)*IF('Control panel'!$D$8="Yes",1.27,1),-'Control panel'!D314*(B305/1000)*IF('Control panel'!$D$8="Yes",1.27,1))</f>
        <v>0</v>
      </c>
      <c r="D305" s="3">
        <f>'Control panel'!E314*('Control panel'!C314/1000)</f>
        <v>0</v>
      </c>
      <c r="E305" s="3" t="str">
        <f ca="1">IF(I305="Y",+SUM(INDIRECT("C"&amp;MATCH(A305,A:A,0)&amp;":C"&amp;MATCH(WORKDAY(A305+1,-2,'Hungarian non-working days'!$A$2:$A$1001),A:A,0))),"-")</f>
        <v>-</v>
      </c>
      <c r="F305" s="3" t="str">
        <f ca="1">IF(I305="Y",SUM(INDIRECT("D"&amp;MATCH(A305,A:A,0)&amp;":D"&amp;MATCH(WORKDAY(A305+1,-2,'Hungarian non-working days'!$A$2:$A$1001),A:A,0))),"-")</f>
        <v>-</v>
      </c>
      <c r="G305" s="3" t="str">
        <f ca="1">IF(I305="Y",MAX(IFERROR(AVERAGEIF(INDIRECT("F"&amp;MATCH(A305,A:A,0)&amp;":F"&amp;MATCH(WORKDAY(A305+1,-250,'Hungarian non-working days'!$A$2:$A$1001),A:A,0)),"&gt;0",INDIRECT("F"&amp;MATCH(A305,A:A,0)&amp;":F"&amp;MATCH(WORKDAY(A305+1,-250,'Hungarian non-working days'!$A$2:$A$1001),A:A,0))),0),IFERROR(AVERAGEIF(INDIRECT("F"&amp;MATCH(A305,A:A,0)&amp;":F"&amp;MATCH(WORKDAY(A305+1,-10,'Hungarian non-working days'!$A$2:$A$1001),A:A,0)),"&gt;0",INDIRECT("F"&amp;MATCH(A305,A:A,0)&amp;":F"&amp;MATCH(WORKDAY(A305+1,-10,'Hungarian non-working days'!$A$2:$A$1001),A:A,0))),0)),"-")</f>
        <v>-</v>
      </c>
      <c r="H305" s="27" t="str">
        <f>IF(A305&lt;WORKDAY('Control panel'!$D$10,2,'Hungarian non-working days'!A301:A10299),"",IF(I305="Y",IFERROR(E305/G305,0),"-"))</f>
        <v>-</v>
      </c>
      <c r="I305" s="26" t="str">
        <f>IF(WORKDAY(A305,1,'Hungarian non-working days'!$A$2:$A$1001)=A305+1,"Y","N")</f>
        <v>N</v>
      </c>
      <c r="K305" s="39">
        <v>299</v>
      </c>
      <c r="L305" s="40">
        <f>(1-'Control panel'!$D$2)*POWER('Control panel'!$D$2,K305-1)/(1-POWER('Control panel'!$D$2,365))</f>
        <v>0.00029743589008972428</v>
      </c>
    </row>
    <row r="306" spans="1:12" ht="15">
      <c r="A306" s="1">
        <f>'Control panel'!A315</f>
        <v>45022</v>
      </c>
      <c r="B306" s="4">
        <f>'Control panel'!B315-'Control panel'!C315</f>
        <v>0</v>
      </c>
      <c r="C306" s="28">
        <f>IF(B306&lt;0,-'Control panel'!E315*(B306/1000)*IF('Control panel'!$D$8="Yes",1.27,1),-'Control panel'!D315*(B306/1000)*IF('Control panel'!$D$8="Yes",1.27,1))</f>
        <v>0</v>
      </c>
      <c r="D306" s="3">
        <f>'Control panel'!E315*('Control panel'!C315/1000)</f>
        <v>0</v>
      </c>
      <c r="E306" s="3" t="str">
        <f ca="1">IF(I306="Y",+SUM(INDIRECT("C"&amp;MATCH(A306,A:A,0)&amp;":C"&amp;MATCH(WORKDAY(A306+1,-2,'Hungarian non-working days'!$A$2:$A$1001),A:A,0))),"-")</f>
        <v>-</v>
      </c>
      <c r="F306" s="3" t="str">
        <f ca="1">IF(I306="Y",SUM(INDIRECT("D"&amp;MATCH(A306,A:A,0)&amp;":D"&amp;MATCH(WORKDAY(A306+1,-2,'Hungarian non-working days'!$A$2:$A$1001),A:A,0))),"-")</f>
        <v>-</v>
      </c>
      <c r="G306" s="3" t="str">
        <f ca="1">IF(I306="Y",MAX(IFERROR(AVERAGEIF(INDIRECT("F"&amp;MATCH(A306,A:A,0)&amp;":F"&amp;MATCH(WORKDAY(A306+1,-250,'Hungarian non-working days'!$A$2:$A$1001),A:A,0)),"&gt;0",INDIRECT("F"&amp;MATCH(A306,A:A,0)&amp;":F"&amp;MATCH(WORKDAY(A306+1,-250,'Hungarian non-working days'!$A$2:$A$1001),A:A,0))),0),IFERROR(AVERAGEIF(INDIRECT("F"&amp;MATCH(A306,A:A,0)&amp;":F"&amp;MATCH(WORKDAY(A306+1,-10,'Hungarian non-working days'!$A$2:$A$1001),A:A,0)),"&gt;0",INDIRECT("F"&amp;MATCH(A306,A:A,0)&amp;":F"&amp;MATCH(WORKDAY(A306+1,-10,'Hungarian non-working days'!$A$2:$A$1001),A:A,0))),0)),"-")</f>
        <v>-</v>
      </c>
      <c r="H306" s="27" t="str">
        <f>IF(A306&lt;WORKDAY('Control panel'!$D$10,2,'Hungarian non-working days'!A302:A10300),"",IF(I306="Y",IFERROR(E306/G306,0),"-"))</f>
        <v>-</v>
      </c>
      <c r="I306" s="26" t="str">
        <f>IF(WORKDAY(A306,1,'Hungarian non-working days'!$A$2:$A$1001)=A306+1,"Y","N")</f>
        <v>N</v>
      </c>
      <c r="K306" s="39">
        <v>300</v>
      </c>
      <c r="L306" s="40">
        <f>(1-'Control panel'!$D$2)*POWER('Control panel'!$D$2,K306-1)/(1-POWER('Control panel'!$D$2,365))</f>
        <v>0.00029371794146360275</v>
      </c>
    </row>
    <row r="307" spans="1:12" ht="15">
      <c r="A307" s="1">
        <f>'Control panel'!A316</f>
        <v>45021</v>
      </c>
      <c r="B307" s="4">
        <f>'Control panel'!B316-'Control panel'!C316</f>
        <v>0</v>
      </c>
      <c r="C307" s="28">
        <f>IF(B307&lt;0,-'Control panel'!E316*(B307/1000)*IF('Control panel'!$D$8="Yes",1.27,1),-'Control panel'!D316*(B307/1000)*IF('Control panel'!$D$8="Yes",1.27,1))</f>
        <v>0</v>
      </c>
      <c r="D307" s="3">
        <f>'Control panel'!E316*('Control panel'!C316/1000)</f>
        <v>0</v>
      </c>
      <c r="E307" s="3">
        <f ca="1">IF(I307="Y",+SUM(INDIRECT("C"&amp;MATCH(A307,A:A,0)&amp;":C"&amp;MATCH(WORKDAY(A307+1,-2,'Hungarian non-working days'!$A$2:$A$1001),A:A,0))),"-")</f>
        <v>0</v>
      </c>
      <c r="F307" s="3">
        <f ca="1">IF(I307="Y",SUM(INDIRECT("D"&amp;MATCH(A307,A:A,0)&amp;":D"&amp;MATCH(WORKDAY(A307+1,-2,'Hungarian non-working days'!$A$2:$A$1001),A:A,0))),"-")</f>
        <v>0</v>
      </c>
      <c r="G307" s="3">
        <f ca="1">IF(I307="Y",MAX(IFERROR(AVERAGEIF(INDIRECT("F"&amp;MATCH(A307,A:A,0)&amp;":F"&amp;MATCH(WORKDAY(A307+1,-250,'Hungarian non-working days'!$A$2:$A$1001),A:A,0)),"&gt;0",INDIRECT("F"&amp;MATCH(A307,A:A,0)&amp;":F"&amp;MATCH(WORKDAY(A307+1,-250,'Hungarian non-working days'!$A$2:$A$1001),A:A,0))),0),IFERROR(AVERAGEIF(INDIRECT("F"&amp;MATCH(A307,A:A,0)&amp;":F"&amp;MATCH(WORKDAY(A307+1,-10,'Hungarian non-working days'!$A$2:$A$1001),A:A,0)),"&gt;0",INDIRECT("F"&amp;MATCH(A307,A:A,0)&amp;":F"&amp;MATCH(WORKDAY(A307+1,-10,'Hungarian non-working days'!$A$2:$A$1001),A:A,0))),0)),"-")</f>
        <v>0</v>
      </c>
      <c r="H307" s="27">
        <f>IF(A307&lt;WORKDAY('Control panel'!$D$10,2,'Hungarian non-working days'!A303:A10301),"",IF(I307="Y",IFERROR(E307/G307,0),"-"))</f>
        <v>0</v>
      </c>
      <c r="I307" s="26" t="str">
        <f>IF(WORKDAY(A307,1,'Hungarian non-working days'!$A$2:$A$1001)=A307+1,"Y","N")</f>
        <v>Y</v>
      </c>
      <c r="K307" s="39">
        <v>301</v>
      </c>
      <c r="L307" s="40">
        <f>(1-'Control panel'!$D$2)*POWER('Control panel'!$D$2,K307-1)/(1-POWER('Control panel'!$D$2,365))</f>
        <v>0.00029004646719530774</v>
      </c>
    </row>
    <row r="308" spans="1:12" ht="15">
      <c r="A308" s="1">
        <f>'Control panel'!A317</f>
        <v>45020</v>
      </c>
      <c r="B308" s="4">
        <f>'Control panel'!B317-'Control panel'!C317</f>
        <v>0</v>
      </c>
      <c r="C308" s="28">
        <f>IF(B308&lt;0,-'Control panel'!E317*(B308/1000)*IF('Control panel'!$D$8="Yes",1.27,1),-'Control panel'!D317*(B308/1000)*IF('Control panel'!$D$8="Yes",1.27,1))</f>
        <v>0</v>
      </c>
      <c r="D308" s="3">
        <f>'Control panel'!E317*('Control panel'!C317/1000)</f>
        <v>0</v>
      </c>
      <c r="E308" s="3">
        <f ca="1">IF(I308="Y",+SUM(INDIRECT("C"&amp;MATCH(A308,A:A,0)&amp;":C"&amp;MATCH(WORKDAY(A308+1,-2,'Hungarian non-working days'!$A$2:$A$1001),A:A,0))),"-")</f>
        <v>0</v>
      </c>
      <c r="F308" s="3">
        <f ca="1">IF(I308="Y",SUM(INDIRECT("D"&amp;MATCH(A308,A:A,0)&amp;":D"&amp;MATCH(WORKDAY(A308+1,-2,'Hungarian non-working days'!$A$2:$A$1001),A:A,0))),"-")</f>
        <v>0</v>
      </c>
      <c r="G308" s="3">
        <f ca="1">IF(I308="Y",MAX(IFERROR(AVERAGEIF(INDIRECT("F"&amp;MATCH(A308,A:A,0)&amp;":F"&amp;MATCH(WORKDAY(A308+1,-250,'Hungarian non-working days'!$A$2:$A$1001),A:A,0)),"&gt;0",INDIRECT("F"&amp;MATCH(A308,A:A,0)&amp;":F"&amp;MATCH(WORKDAY(A308+1,-250,'Hungarian non-working days'!$A$2:$A$1001),A:A,0))),0),IFERROR(AVERAGEIF(INDIRECT("F"&amp;MATCH(A308,A:A,0)&amp;":F"&amp;MATCH(WORKDAY(A308+1,-10,'Hungarian non-working days'!$A$2:$A$1001),A:A,0)),"&gt;0",INDIRECT("F"&amp;MATCH(A308,A:A,0)&amp;":F"&amp;MATCH(WORKDAY(A308+1,-10,'Hungarian non-working days'!$A$2:$A$1001),A:A,0))),0)),"-")</f>
        <v>0</v>
      </c>
      <c r="H308" s="27">
        <f>IF(A308&lt;WORKDAY('Control panel'!$D$10,2,'Hungarian non-working days'!A304:A10302),"",IF(I308="Y",IFERROR(E308/G308,0),"-"))</f>
        <v>0</v>
      </c>
      <c r="I308" s="26" t="str">
        <f>IF(WORKDAY(A308,1,'Hungarian non-working days'!$A$2:$A$1001)=A308+1,"Y","N")</f>
        <v>Y</v>
      </c>
      <c r="K308" s="39">
        <v>302</v>
      </c>
      <c r="L308" s="40">
        <f>(1-'Control panel'!$D$2)*POWER('Control panel'!$D$2,K308-1)/(1-POWER('Control panel'!$D$2,365))</f>
        <v>0.00028642088635536639</v>
      </c>
    </row>
    <row r="309" spans="1:12" ht="15">
      <c r="A309" s="1">
        <f>'Control panel'!A318</f>
        <v>45019</v>
      </c>
      <c r="B309" s="4">
        <f>'Control panel'!B318-'Control panel'!C318</f>
        <v>0</v>
      </c>
      <c r="C309" s="28">
        <f>IF(B309&lt;0,-'Control panel'!E318*(B309/1000)*IF('Control panel'!$D$8="Yes",1.27,1),-'Control panel'!D318*(B309/1000)*IF('Control panel'!$D$8="Yes",1.27,1))</f>
        <v>0</v>
      </c>
      <c r="D309" s="3">
        <f>'Control panel'!E318*('Control panel'!C318/1000)</f>
        <v>0</v>
      </c>
      <c r="E309" s="3">
        <f ca="1">IF(I309="Y",+SUM(INDIRECT("C"&amp;MATCH(A309,A:A,0)&amp;":C"&amp;MATCH(WORKDAY(A309+1,-2,'Hungarian non-working days'!$A$2:$A$1001),A:A,0))),"-")</f>
        <v>0</v>
      </c>
      <c r="F309" s="3">
        <f ca="1">IF(I309="Y",SUM(INDIRECT("D"&amp;MATCH(A309,A:A,0)&amp;":D"&amp;MATCH(WORKDAY(A309+1,-2,'Hungarian non-working days'!$A$2:$A$1001),A:A,0))),"-")</f>
        <v>0</v>
      </c>
      <c r="G309" s="3">
        <f ca="1">IF(I309="Y",MAX(IFERROR(AVERAGEIF(INDIRECT("F"&amp;MATCH(A309,A:A,0)&amp;":F"&amp;MATCH(WORKDAY(A309+1,-250,'Hungarian non-working days'!$A$2:$A$1001),A:A,0)),"&gt;0",INDIRECT("F"&amp;MATCH(A309,A:A,0)&amp;":F"&amp;MATCH(WORKDAY(A309+1,-250,'Hungarian non-working days'!$A$2:$A$1001),A:A,0))),0),IFERROR(AVERAGEIF(INDIRECT("F"&amp;MATCH(A309,A:A,0)&amp;":F"&amp;MATCH(WORKDAY(A309+1,-10,'Hungarian non-working days'!$A$2:$A$1001),A:A,0)),"&gt;0",INDIRECT("F"&amp;MATCH(A309,A:A,0)&amp;":F"&amp;MATCH(WORKDAY(A309+1,-10,'Hungarian non-working days'!$A$2:$A$1001),A:A,0))),0)),"-")</f>
        <v>0</v>
      </c>
      <c r="H309" s="27">
        <f>IF(A309&lt;WORKDAY('Control panel'!$D$10,2,'Hungarian non-working days'!A305:A10303),"",IF(I309="Y",IFERROR(E309/G309,0),"-"))</f>
        <v>0</v>
      </c>
      <c r="I309" s="26" t="str">
        <f>IF(WORKDAY(A309,1,'Hungarian non-working days'!$A$2:$A$1001)=A309+1,"Y","N")</f>
        <v>Y</v>
      </c>
      <c r="K309" s="39">
        <v>303</v>
      </c>
      <c r="L309" s="40">
        <f>(1-'Control panel'!$D$2)*POWER('Control panel'!$D$2,K309-1)/(1-POWER('Control panel'!$D$2,365))</f>
        <v>0.00028284062527592427</v>
      </c>
    </row>
    <row r="310" spans="1:12" ht="15">
      <c r="A310" s="1">
        <f>'Control panel'!A319</f>
        <v>45018</v>
      </c>
      <c r="B310" s="4">
        <f>'Control panel'!B319-'Control panel'!C319</f>
        <v>0</v>
      </c>
      <c r="C310" s="28">
        <f>IF(B310&lt;0,-'Control panel'!E319*(B310/1000)*IF('Control panel'!$D$8="Yes",1.27,1),-'Control panel'!D319*(B310/1000)*IF('Control panel'!$D$8="Yes",1.27,1))</f>
        <v>0</v>
      </c>
      <c r="D310" s="3">
        <f>'Control panel'!E319*('Control panel'!C319/1000)</f>
        <v>0</v>
      </c>
      <c r="E310" s="3">
        <f ca="1">IF(I310="Y",+SUM(INDIRECT("C"&amp;MATCH(A310,A:A,0)&amp;":C"&amp;MATCH(WORKDAY(A310+1,-2,'Hungarian non-working days'!$A$2:$A$1001),A:A,0))),"-")</f>
        <v>0</v>
      </c>
      <c r="F310" s="3">
        <f ca="1">IF(I310="Y",SUM(INDIRECT("D"&amp;MATCH(A310,A:A,0)&amp;":D"&amp;MATCH(WORKDAY(A310+1,-2,'Hungarian non-working days'!$A$2:$A$1001),A:A,0))),"-")</f>
        <v>0</v>
      </c>
      <c r="G310" s="3">
        <f ca="1">IF(I310="Y",MAX(IFERROR(AVERAGEIF(INDIRECT("F"&amp;MATCH(A310,A:A,0)&amp;":F"&amp;MATCH(WORKDAY(A310+1,-250,'Hungarian non-working days'!$A$2:$A$1001),A:A,0)),"&gt;0",INDIRECT("F"&amp;MATCH(A310,A:A,0)&amp;":F"&amp;MATCH(WORKDAY(A310+1,-250,'Hungarian non-working days'!$A$2:$A$1001),A:A,0))),0),IFERROR(AVERAGEIF(INDIRECT("F"&amp;MATCH(A310,A:A,0)&amp;":F"&amp;MATCH(WORKDAY(A310+1,-10,'Hungarian non-working days'!$A$2:$A$1001),A:A,0)),"&gt;0",INDIRECT("F"&amp;MATCH(A310,A:A,0)&amp;":F"&amp;MATCH(WORKDAY(A310+1,-10,'Hungarian non-working days'!$A$2:$A$1001),A:A,0))),0)),"-")</f>
        <v>0</v>
      </c>
      <c r="H310" s="27">
        <f>IF(A310&lt;WORKDAY('Control panel'!$D$10,2,'Hungarian non-working days'!A306:A10304),"",IF(I310="Y",IFERROR(E310/G310,0),"-"))</f>
        <v>0</v>
      </c>
      <c r="I310" s="26" t="str">
        <f>IF(WORKDAY(A310,1,'Hungarian non-working days'!$A$2:$A$1001)=A310+1,"Y","N")</f>
        <v>Y</v>
      </c>
      <c r="K310" s="39">
        <v>304</v>
      </c>
      <c r="L310" s="40">
        <f>(1-'Control panel'!$D$2)*POWER('Control panel'!$D$2,K310-1)/(1-POWER('Control panel'!$D$2,365))</f>
        <v>0.00027930511745997527</v>
      </c>
    </row>
    <row r="311" spans="1:12" ht="15">
      <c r="A311" s="1">
        <f>'Control panel'!A320</f>
        <v>45017</v>
      </c>
      <c r="B311" s="4">
        <f>'Control panel'!B320-'Control panel'!C320</f>
        <v>0</v>
      </c>
      <c r="C311" s="28">
        <f>IF(B311&lt;0,-'Control panel'!E320*(B311/1000)*IF('Control panel'!$D$8="Yes",1.27,1),-'Control panel'!D320*(B311/1000)*IF('Control panel'!$D$8="Yes",1.27,1))</f>
        <v>0</v>
      </c>
      <c r="D311" s="3">
        <f>'Control panel'!E320*('Control panel'!C320/1000)</f>
        <v>0</v>
      </c>
      <c r="E311" s="3" t="str">
        <f ca="1">IF(I311="Y",+SUM(INDIRECT("C"&amp;MATCH(A311,A:A,0)&amp;":C"&amp;MATCH(WORKDAY(A311+1,-2,'Hungarian non-working days'!$A$2:$A$1001),A:A,0))),"-")</f>
        <v>-</v>
      </c>
      <c r="F311" s="3" t="str">
        <f ca="1">IF(I311="Y",SUM(INDIRECT("D"&amp;MATCH(A311,A:A,0)&amp;":D"&amp;MATCH(WORKDAY(A311+1,-2,'Hungarian non-working days'!$A$2:$A$1001),A:A,0))),"-")</f>
        <v>-</v>
      </c>
      <c r="G311" s="3" t="str">
        <f ca="1">IF(I311="Y",MAX(IFERROR(AVERAGEIF(INDIRECT("F"&amp;MATCH(A311,A:A,0)&amp;":F"&amp;MATCH(WORKDAY(A311+1,-250,'Hungarian non-working days'!$A$2:$A$1001),A:A,0)),"&gt;0",INDIRECT("F"&amp;MATCH(A311,A:A,0)&amp;":F"&amp;MATCH(WORKDAY(A311+1,-250,'Hungarian non-working days'!$A$2:$A$1001),A:A,0))),0),IFERROR(AVERAGEIF(INDIRECT("F"&amp;MATCH(A311,A:A,0)&amp;":F"&amp;MATCH(WORKDAY(A311+1,-10,'Hungarian non-working days'!$A$2:$A$1001),A:A,0)),"&gt;0",INDIRECT("F"&amp;MATCH(A311,A:A,0)&amp;":F"&amp;MATCH(WORKDAY(A311+1,-10,'Hungarian non-working days'!$A$2:$A$1001),A:A,0))),0)),"-")</f>
        <v>-</v>
      </c>
      <c r="H311" s="27" t="str">
        <f>IF(A311&lt;WORKDAY('Control panel'!$D$10,2,'Hungarian non-working days'!A307:A10305),"",IF(I311="Y",IFERROR(E311/G311,0),"-"))</f>
        <v>-</v>
      </c>
      <c r="I311" s="26" t="str">
        <f>IF(WORKDAY(A311,1,'Hungarian non-working days'!$A$2:$A$1001)=A311+1,"Y","N")</f>
        <v>N</v>
      </c>
      <c r="K311" s="39">
        <v>305</v>
      </c>
      <c r="L311" s="40">
        <f>(1-'Control panel'!$D$2)*POWER('Control panel'!$D$2,K311-1)/(1-POWER('Control panel'!$D$2,365))</f>
        <v>0.00027581380349172554</v>
      </c>
    </row>
    <row r="312" spans="1:12" ht="15">
      <c r="A312" s="1">
        <f>'Control panel'!A321</f>
        <v>45016</v>
      </c>
      <c r="B312" s="4">
        <f>'Control panel'!B321-'Control panel'!C321</f>
        <v>0</v>
      </c>
      <c r="C312" s="28">
        <f>IF(B312&lt;0,-'Control panel'!E321*(B312/1000)*IF('Control panel'!$D$8="Yes",1.27,1),-'Control panel'!D321*(B312/1000)*IF('Control panel'!$D$8="Yes",1.27,1))</f>
        <v>0</v>
      </c>
      <c r="D312" s="3">
        <f>'Control panel'!E321*('Control panel'!C321/1000)</f>
        <v>0</v>
      </c>
      <c r="E312" s="3" t="str">
        <f ca="1">IF(I312="Y",+SUM(INDIRECT("C"&amp;MATCH(A312,A:A,0)&amp;":C"&amp;MATCH(WORKDAY(A312+1,-2,'Hungarian non-working days'!$A$2:$A$1001),A:A,0))),"-")</f>
        <v>-</v>
      </c>
      <c r="F312" s="3" t="str">
        <f ca="1">IF(I312="Y",SUM(INDIRECT("D"&amp;MATCH(A312,A:A,0)&amp;":D"&amp;MATCH(WORKDAY(A312+1,-2,'Hungarian non-working days'!$A$2:$A$1001),A:A,0))),"-")</f>
        <v>-</v>
      </c>
      <c r="G312" s="3" t="str">
        <f ca="1">IF(I312="Y",MAX(IFERROR(AVERAGEIF(INDIRECT("F"&amp;MATCH(A312,A:A,0)&amp;":F"&amp;MATCH(WORKDAY(A312+1,-250,'Hungarian non-working days'!$A$2:$A$1001),A:A,0)),"&gt;0",INDIRECT("F"&amp;MATCH(A312,A:A,0)&amp;":F"&amp;MATCH(WORKDAY(A312+1,-250,'Hungarian non-working days'!$A$2:$A$1001),A:A,0))),0),IFERROR(AVERAGEIF(INDIRECT("F"&amp;MATCH(A312,A:A,0)&amp;":F"&amp;MATCH(WORKDAY(A312+1,-10,'Hungarian non-working days'!$A$2:$A$1001),A:A,0)),"&gt;0",INDIRECT("F"&amp;MATCH(A312,A:A,0)&amp;":F"&amp;MATCH(WORKDAY(A312+1,-10,'Hungarian non-working days'!$A$2:$A$1001),A:A,0))),0)),"-")</f>
        <v>-</v>
      </c>
      <c r="H312" s="27" t="str">
        <f>IF(A312&lt;WORKDAY('Control panel'!$D$10,2,'Hungarian non-working days'!A308:A10306),"",IF(I312="Y",IFERROR(E312/G312,0),"-"))</f>
        <v>-</v>
      </c>
      <c r="I312" s="26" t="str">
        <f>IF(WORKDAY(A312,1,'Hungarian non-working days'!$A$2:$A$1001)=A312+1,"Y","N")</f>
        <v>N</v>
      </c>
      <c r="K312" s="39">
        <v>306</v>
      </c>
      <c r="L312" s="40">
        <f>(1-'Control panel'!$D$2)*POWER('Control panel'!$D$2,K312-1)/(1-POWER('Control panel'!$D$2,365))</f>
        <v>0.000272366130948079</v>
      </c>
    </row>
    <row r="313" spans="1:12" ht="15">
      <c r="A313" s="1">
        <f>'Control panel'!A322</f>
        <v>45015</v>
      </c>
      <c r="B313" s="4">
        <f>'Control panel'!B322-'Control panel'!C322</f>
        <v>0</v>
      </c>
      <c r="C313" s="28">
        <f>IF(B313&lt;0,-'Control panel'!E322*(B313/1000)*IF('Control panel'!$D$8="Yes",1.27,1),-'Control panel'!D322*(B313/1000)*IF('Control panel'!$D$8="Yes",1.27,1))</f>
        <v>0</v>
      </c>
      <c r="D313" s="3">
        <f>'Control panel'!E322*('Control panel'!C322/1000)</f>
        <v>0</v>
      </c>
      <c r="E313" s="3">
        <f ca="1">IF(I313="Y",+SUM(INDIRECT("C"&amp;MATCH(A313,A:A,0)&amp;":C"&amp;MATCH(WORKDAY(A313+1,-2,'Hungarian non-working days'!$A$2:$A$1001),A:A,0))),"-")</f>
        <v>0</v>
      </c>
      <c r="F313" s="3">
        <f ca="1">IF(I313="Y",SUM(INDIRECT("D"&amp;MATCH(A313,A:A,0)&amp;":D"&amp;MATCH(WORKDAY(A313+1,-2,'Hungarian non-working days'!$A$2:$A$1001),A:A,0))),"-")</f>
        <v>0</v>
      </c>
      <c r="G313" s="3">
        <f ca="1">IF(I313="Y",MAX(IFERROR(AVERAGEIF(INDIRECT("F"&amp;MATCH(A313,A:A,0)&amp;":F"&amp;MATCH(WORKDAY(A313+1,-250,'Hungarian non-working days'!$A$2:$A$1001),A:A,0)),"&gt;0",INDIRECT("F"&amp;MATCH(A313,A:A,0)&amp;":F"&amp;MATCH(WORKDAY(A313+1,-250,'Hungarian non-working days'!$A$2:$A$1001),A:A,0))),0),IFERROR(AVERAGEIF(INDIRECT("F"&amp;MATCH(A313,A:A,0)&amp;":F"&amp;MATCH(WORKDAY(A313+1,-10,'Hungarian non-working days'!$A$2:$A$1001),A:A,0)),"&gt;0",INDIRECT("F"&amp;MATCH(A313,A:A,0)&amp;":F"&amp;MATCH(WORKDAY(A313+1,-10,'Hungarian non-working days'!$A$2:$A$1001),A:A,0))),0)),"-")</f>
        <v>0</v>
      </c>
      <c r="H313" s="27">
        <f>IF(A313&lt;WORKDAY('Control panel'!$D$10,2,'Hungarian non-working days'!A309:A10307),"",IF(I313="Y",IFERROR(E313/G313,0),"-"))</f>
        <v>0</v>
      </c>
      <c r="I313" s="26" t="str">
        <f>IF(WORKDAY(A313,1,'Hungarian non-working days'!$A$2:$A$1001)=A313+1,"Y","N")</f>
        <v>Y</v>
      </c>
      <c r="K313" s="39">
        <v>307</v>
      </c>
      <c r="L313" s="40">
        <f>(1-'Control panel'!$D$2)*POWER('Control panel'!$D$2,K313-1)/(1-POWER('Control panel'!$D$2,365))</f>
        <v>0.00026896155431122801</v>
      </c>
    </row>
    <row r="314" spans="1:12" ht="15">
      <c r="A314" s="1">
        <f>'Control panel'!A323</f>
        <v>45014</v>
      </c>
      <c r="B314" s="4">
        <f>'Control panel'!B323-'Control panel'!C323</f>
        <v>0</v>
      </c>
      <c r="C314" s="28">
        <f>IF(B314&lt;0,-'Control panel'!E323*(B314/1000)*IF('Control panel'!$D$8="Yes",1.27,1),-'Control panel'!D323*(B314/1000)*IF('Control panel'!$D$8="Yes",1.27,1))</f>
        <v>0</v>
      </c>
      <c r="D314" s="3">
        <f>'Control panel'!E323*('Control panel'!C323/1000)</f>
        <v>0</v>
      </c>
      <c r="E314" s="3">
        <f ca="1">IF(I314="Y",+SUM(INDIRECT("C"&amp;MATCH(A314,A:A,0)&amp;":C"&amp;MATCH(WORKDAY(A314+1,-2,'Hungarian non-working days'!$A$2:$A$1001),A:A,0))),"-")</f>
        <v>0</v>
      </c>
      <c r="F314" s="3">
        <f ca="1">IF(I314="Y",SUM(INDIRECT("D"&amp;MATCH(A314,A:A,0)&amp;":D"&amp;MATCH(WORKDAY(A314+1,-2,'Hungarian non-working days'!$A$2:$A$1001),A:A,0))),"-")</f>
        <v>0</v>
      </c>
      <c r="G314" s="3">
        <f ca="1">IF(I314="Y",MAX(IFERROR(AVERAGEIF(INDIRECT("F"&amp;MATCH(A314,A:A,0)&amp;":F"&amp;MATCH(WORKDAY(A314+1,-250,'Hungarian non-working days'!$A$2:$A$1001),A:A,0)),"&gt;0",INDIRECT("F"&amp;MATCH(A314,A:A,0)&amp;":F"&amp;MATCH(WORKDAY(A314+1,-250,'Hungarian non-working days'!$A$2:$A$1001),A:A,0))),0),IFERROR(AVERAGEIF(INDIRECT("F"&amp;MATCH(A314,A:A,0)&amp;":F"&amp;MATCH(WORKDAY(A314+1,-10,'Hungarian non-working days'!$A$2:$A$1001),A:A,0)),"&gt;0",INDIRECT("F"&amp;MATCH(A314,A:A,0)&amp;":F"&amp;MATCH(WORKDAY(A314+1,-10,'Hungarian non-working days'!$A$2:$A$1001),A:A,0))),0)),"-")</f>
        <v>0</v>
      </c>
      <c r="H314" s="27">
        <f>IF(A314&lt;WORKDAY('Control panel'!$D$10,2,'Hungarian non-working days'!A310:A10308),"",IF(I314="Y",IFERROR(E314/G314,0),"-"))</f>
        <v>0</v>
      </c>
      <c r="I314" s="26" t="str">
        <f>IF(WORKDAY(A314,1,'Hungarian non-working days'!$A$2:$A$1001)=A314+1,"Y","N")</f>
        <v>Y</v>
      </c>
      <c r="K314" s="39">
        <v>308</v>
      </c>
      <c r="L314" s="40">
        <f>(1-'Control panel'!$D$2)*POWER('Control panel'!$D$2,K314-1)/(1-POWER('Control panel'!$D$2,365))</f>
        <v>0.00026559953488233768</v>
      </c>
    </row>
    <row r="315" spans="1:12" ht="15">
      <c r="A315" s="1">
        <f>'Control panel'!A324</f>
        <v>45013</v>
      </c>
      <c r="B315" s="4">
        <f>'Control panel'!B324-'Control panel'!C324</f>
        <v>0</v>
      </c>
      <c r="C315" s="28">
        <f>IF(B315&lt;0,-'Control panel'!E324*(B315/1000)*IF('Control panel'!$D$8="Yes",1.27,1),-'Control panel'!D324*(B315/1000)*IF('Control panel'!$D$8="Yes",1.27,1))</f>
        <v>0</v>
      </c>
      <c r="D315" s="3">
        <f>'Control panel'!E324*('Control panel'!C324/1000)</f>
        <v>0</v>
      </c>
      <c r="E315" s="3">
        <f ca="1">IF(I315="Y",+SUM(INDIRECT("C"&amp;MATCH(A315,A:A,0)&amp;":C"&amp;MATCH(WORKDAY(A315+1,-2,'Hungarian non-working days'!$A$2:$A$1001),A:A,0))),"-")</f>
        <v>0</v>
      </c>
      <c r="F315" s="3">
        <f ca="1">IF(I315="Y",SUM(INDIRECT("D"&amp;MATCH(A315,A:A,0)&amp;":D"&amp;MATCH(WORKDAY(A315+1,-2,'Hungarian non-working days'!$A$2:$A$1001),A:A,0))),"-")</f>
        <v>0</v>
      </c>
      <c r="G315" s="3">
        <f ca="1">IF(I315="Y",MAX(IFERROR(AVERAGEIF(INDIRECT("F"&amp;MATCH(A315,A:A,0)&amp;":F"&amp;MATCH(WORKDAY(A315+1,-250,'Hungarian non-working days'!$A$2:$A$1001),A:A,0)),"&gt;0",INDIRECT("F"&amp;MATCH(A315,A:A,0)&amp;":F"&amp;MATCH(WORKDAY(A315+1,-250,'Hungarian non-working days'!$A$2:$A$1001),A:A,0))),0),IFERROR(AVERAGEIF(INDIRECT("F"&amp;MATCH(A315,A:A,0)&amp;":F"&amp;MATCH(WORKDAY(A315+1,-10,'Hungarian non-working days'!$A$2:$A$1001),A:A,0)),"&gt;0",INDIRECT("F"&amp;MATCH(A315,A:A,0)&amp;":F"&amp;MATCH(WORKDAY(A315+1,-10,'Hungarian non-working days'!$A$2:$A$1001),A:A,0))),0)),"-")</f>
        <v>0</v>
      </c>
      <c r="H315" s="27">
        <f>IF(A315&lt;WORKDAY('Control panel'!$D$10,2,'Hungarian non-working days'!A311:A10309),"",IF(I315="Y",IFERROR(E315/G315,0),"-"))</f>
        <v>0</v>
      </c>
      <c r="I315" s="26" t="str">
        <f>IF(WORKDAY(A315,1,'Hungarian non-working days'!$A$2:$A$1001)=A315+1,"Y","N")</f>
        <v>Y</v>
      </c>
      <c r="K315" s="39">
        <v>309</v>
      </c>
      <c r="L315" s="40">
        <f>(1-'Control panel'!$D$2)*POWER('Control panel'!$D$2,K315-1)/(1-POWER('Control panel'!$D$2,365))</f>
        <v>0.0002622795406963085</v>
      </c>
    </row>
    <row r="316" spans="1:12" ht="15">
      <c r="A316" s="1">
        <f>'Control panel'!A325</f>
        <v>45012</v>
      </c>
      <c r="B316" s="4">
        <f>'Control panel'!B325-'Control panel'!C325</f>
        <v>0</v>
      </c>
      <c r="C316" s="28">
        <f>IF(B316&lt;0,-'Control panel'!E325*(B316/1000)*IF('Control panel'!$D$8="Yes",1.27,1),-'Control panel'!D325*(B316/1000)*IF('Control panel'!$D$8="Yes",1.27,1))</f>
        <v>0</v>
      </c>
      <c r="D316" s="3">
        <f>'Control panel'!E325*('Control panel'!C325/1000)</f>
        <v>0</v>
      </c>
      <c r="E316" s="3">
        <f ca="1">IF(I316="Y",+SUM(INDIRECT("C"&amp;MATCH(A316,A:A,0)&amp;":C"&amp;MATCH(WORKDAY(A316+1,-2,'Hungarian non-working days'!$A$2:$A$1001),A:A,0))),"-")</f>
        <v>0</v>
      </c>
      <c r="F316" s="3">
        <f ca="1">IF(I316="Y",SUM(INDIRECT("D"&amp;MATCH(A316,A:A,0)&amp;":D"&amp;MATCH(WORKDAY(A316+1,-2,'Hungarian non-working days'!$A$2:$A$1001),A:A,0))),"-")</f>
        <v>0</v>
      </c>
      <c r="G316" s="3">
        <f ca="1">IF(I316="Y",MAX(IFERROR(AVERAGEIF(INDIRECT("F"&amp;MATCH(A316,A:A,0)&amp;":F"&amp;MATCH(WORKDAY(A316+1,-250,'Hungarian non-working days'!$A$2:$A$1001),A:A,0)),"&gt;0",INDIRECT("F"&amp;MATCH(A316,A:A,0)&amp;":F"&amp;MATCH(WORKDAY(A316+1,-250,'Hungarian non-working days'!$A$2:$A$1001),A:A,0))),0),IFERROR(AVERAGEIF(INDIRECT("F"&amp;MATCH(A316,A:A,0)&amp;":F"&amp;MATCH(WORKDAY(A316+1,-10,'Hungarian non-working days'!$A$2:$A$1001),A:A,0)),"&gt;0",INDIRECT("F"&amp;MATCH(A316,A:A,0)&amp;":F"&amp;MATCH(WORKDAY(A316+1,-10,'Hungarian non-working days'!$A$2:$A$1001),A:A,0))),0)),"-")</f>
        <v>0</v>
      </c>
      <c r="H316" s="27">
        <f>IF(A316&lt;WORKDAY('Control panel'!$D$10,2,'Hungarian non-working days'!A312:A10310),"",IF(I316="Y",IFERROR(E316/G316,0),"-"))</f>
        <v>0</v>
      </c>
      <c r="I316" s="26" t="str">
        <f>IF(WORKDAY(A316,1,'Hungarian non-working days'!$A$2:$A$1001)=A316+1,"Y","N")</f>
        <v>Y</v>
      </c>
      <c r="K316" s="39">
        <v>310</v>
      </c>
      <c r="L316" s="40">
        <f>(1-'Control panel'!$D$2)*POWER('Control panel'!$D$2,K316-1)/(1-POWER('Control panel'!$D$2,365))</f>
        <v>0.00025900104643760465</v>
      </c>
    </row>
    <row r="317" spans="1:12" ht="15">
      <c r="A317" s="1">
        <f>'Control panel'!A326</f>
        <v>45011</v>
      </c>
      <c r="B317" s="4">
        <f>'Control panel'!B326-'Control panel'!C326</f>
        <v>0</v>
      </c>
      <c r="C317" s="28">
        <f>IF(B317&lt;0,-'Control panel'!E326*(B317/1000)*IF('Control panel'!$D$8="Yes",1.27,1),-'Control panel'!D326*(B317/1000)*IF('Control panel'!$D$8="Yes",1.27,1))</f>
        <v>0</v>
      </c>
      <c r="D317" s="3">
        <f>'Control panel'!E326*('Control panel'!C326/1000)</f>
        <v>0</v>
      </c>
      <c r="E317" s="3">
        <f ca="1">IF(I317="Y",+SUM(INDIRECT("C"&amp;MATCH(A317,A:A,0)&amp;":C"&amp;MATCH(WORKDAY(A317+1,-2,'Hungarian non-working days'!$A$2:$A$1001),A:A,0))),"-")</f>
        <v>0</v>
      </c>
      <c r="F317" s="3">
        <f ca="1">IF(I317="Y",SUM(INDIRECT("D"&amp;MATCH(A317,A:A,0)&amp;":D"&amp;MATCH(WORKDAY(A317+1,-2,'Hungarian non-working days'!$A$2:$A$1001),A:A,0))),"-")</f>
        <v>0</v>
      </c>
      <c r="G317" s="3">
        <f ca="1">IF(I317="Y",MAX(IFERROR(AVERAGEIF(INDIRECT("F"&amp;MATCH(A317,A:A,0)&amp;":F"&amp;MATCH(WORKDAY(A317+1,-250,'Hungarian non-working days'!$A$2:$A$1001),A:A,0)),"&gt;0",INDIRECT("F"&amp;MATCH(A317,A:A,0)&amp;":F"&amp;MATCH(WORKDAY(A317+1,-250,'Hungarian non-working days'!$A$2:$A$1001),A:A,0))),0),IFERROR(AVERAGEIF(INDIRECT("F"&amp;MATCH(A317,A:A,0)&amp;":F"&amp;MATCH(WORKDAY(A317+1,-10,'Hungarian non-working days'!$A$2:$A$1001),A:A,0)),"&gt;0",INDIRECT("F"&amp;MATCH(A317,A:A,0)&amp;":F"&amp;MATCH(WORKDAY(A317+1,-10,'Hungarian non-working days'!$A$2:$A$1001),A:A,0))),0)),"-")</f>
        <v>0</v>
      </c>
      <c r="H317" s="27">
        <f>IF(A317&lt;WORKDAY('Control panel'!$D$10,2,'Hungarian non-working days'!A313:A10311),"",IF(I317="Y",IFERROR(E317/G317,0),"-"))</f>
        <v>0</v>
      </c>
      <c r="I317" s="26" t="str">
        <f>IF(WORKDAY(A317,1,'Hungarian non-working days'!$A$2:$A$1001)=A317+1,"Y","N")</f>
        <v>Y</v>
      </c>
      <c r="K317" s="39">
        <v>311</v>
      </c>
      <c r="L317" s="40">
        <f>(1-'Control panel'!$D$2)*POWER('Control panel'!$D$2,K317-1)/(1-POWER('Control panel'!$D$2,365))</f>
        <v>0.00025576353335713455</v>
      </c>
    </row>
    <row r="318" spans="1:12" ht="15">
      <c r="A318" s="1">
        <f>'Control panel'!A327</f>
        <v>45010</v>
      </c>
      <c r="B318" s="4">
        <f>'Control panel'!B327-'Control panel'!C327</f>
        <v>0</v>
      </c>
      <c r="C318" s="28">
        <f>IF(B318&lt;0,-'Control panel'!E327*(B318/1000)*IF('Control panel'!$D$8="Yes",1.27,1),-'Control panel'!D327*(B318/1000)*IF('Control panel'!$D$8="Yes",1.27,1))</f>
        <v>0</v>
      </c>
      <c r="D318" s="3">
        <f>'Control panel'!E327*('Control panel'!C327/1000)</f>
        <v>0</v>
      </c>
      <c r="E318" s="3" t="str">
        <f ca="1">IF(I318="Y",+SUM(INDIRECT("C"&amp;MATCH(A318,A:A,0)&amp;":C"&amp;MATCH(WORKDAY(A318+1,-2,'Hungarian non-working days'!$A$2:$A$1001),A:A,0))),"-")</f>
        <v>-</v>
      </c>
      <c r="F318" s="3" t="str">
        <f ca="1">IF(I318="Y",SUM(INDIRECT("D"&amp;MATCH(A318,A:A,0)&amp;":D"&amp;MATCH(WORKDAY(A318+1,-2,'Hungarian non-working days'!$A$2:$A$1001),A:A,0))),"-")</f>
        <v>-</v>
      </c>
      <c r="G318" s="3" t="str">
        <f ca="1">IF(I318="Y",MAX(IFERROR(AVERAGEIF(INDIRECT("F"&amp;MATCH(A318,A:A,0)&amp;":F"&amp;MATCH(WORKDAY(A318+1,-250,'Hungarian non-working days'!$A$2:$A$1001),A:A,0)),"&gt;0",INDIRECT("F"&amp;MATCH(A318,A:A,0)&amp;":F"&amp;MATCH(WORKDAY(A318+1,-250,'Hungarian non-working days'!$A$2:$A$1001),A:A,0))),0),IFERROR(AVERAGEIF(INDIRECT("F"&amp;MATCH(A318,A:A,0)&amp;":F"&amp;MATCH(WORKDAY(A318+1,-10,'Hungarian non-working days'!$A$2:$A$1001),A:A,0)),"&gt;0",INDIRECT("F"&amp;MATCH(A318,A:A,0)&amp;":F"&amp;MATCH(WORKDAY(A318+1,-10,'Hungarian non-working days'!$A$2:$A$1001),A:A,0))),0)),"-")</f>
        <v>-</v>
      </c>
      <c r="H318" s="27" t="str">
        <f>IF(A318&lt;WORKDAY('Control panel'!$D$10,2,'Hungarian non-working days'!A314:A10312),"",IF(I318="Y",IFERROR(E318/G318,0),"-"))</f>
        <v>-</v>
      </c>
      <c r="I318" s="26" t="str">
        <f>IF(WORKDAY(A318,1,'Hungarian non-working days'!$A$2:$A$1001)=A318+1,"Y","N")</f>
        <v>N</v>
      </c>
      <c r="K318" s="39">
        <v>312</v>
      </c>
      <c r="L318" s="40">
        <f>(1-'Control panel'!$D$2)*POWER('Control panel'!$D$2,K318-1)/(1-POWER('Control panel'!$D$2,365))</f>
        <v>0.00025256648919017043</v>
      </c>
    </row>
    <row r="319" spans="1:12" ht="15">
      <c r="A319" s="1">
        <f>'Control panel'!A328</f>
        <v>45009</v>
      </c>
      <c r="B319" s="4">
        <f>'Control panel'!B328-'Control panel'!C328</f>
        <v>0</v>
      </c>
      <c r="C319" s="28">
        <f>IF(B319&lt;0,-'Control panel'!E328*(B319/1000)*IF('Control panel'!$D$8="Yes",1.27,1),-'Control panel'!D328*(B319/1000)*IF('Control panel'!$D$8="Yes",1.27,1))</f>
        <v>0</v>
      </c>
      <c r="D319" s="3">
        <f>'Control panel'!E328*('Control panel'!C328/1000)</f>
        <v>0</v>
      </c>
      <c r="E319" s="3" t="str">
        <f ca="1">IF(I319="Y",+SUM(INDIRECT("C"&amp;MATCH(A319,A:A,0)&amp;":C"&amp;MATCH(WORKDAY(A319+1,-2,'Hungarian non-working days'!$A$2:$A$1001),A:A,0))),"-")</f>
        <v>-</v>
      </c>
      <c r="F319" s="3" t="str">
        <f ca="1">IF(I319="Y",SUM(INDIRECT("D"&amp;MATCH(A319,A:A,0)&amp;":D"&amp;MATCH(WORKDAY(A319+1,-2,'Hungarian non-working days'!$A$2:$A$1001),A:A,0))),"-")</f>
        <v>-</v>
      </c>
      <c r="G319" s="3" t="str">
        <f ca="1">IF(I319="Y",MAX(IFERROR(AVERAGEIF(INDIRECT("F"&amp;MATCH(A319,A:A,0)&amp;":F"&amp;MATCH(WORKDAY(A319+1,-250,'Hungarian non-working days'!$A$2:$A$1001),A:A,0)),"&gt;0",INDIRECT("F"&amp;MATCH(A319,A:A,0)&amp;":F"&amp;MATCH(WORKDAY(A319+1,-250,'Hungarian non-working days'!$A$2:$A$1001),A:A,0))),0),IFERROR(AVERAGEIF(INDIRECT("F"&amp;MATCH(A319,A:A,0)&amp;":F"&amp;MATCH(WORKDAY(A319+1,-10,'Hungarian non-working days'!$A$2:$A$1001),A:A,0)),"&gt;0",INDIRECT("F"&amp;MATCH(A319,A:A,0)&amp;":F"&amp;MATCH(WORKDAY(A319+1,-10,'Hungarian non-working days'!$A$2:$A$1001),A:A,0))),0)),"-")</f>
        <v>-</v>
      </c>
      <c r="H319" s="27" t="str">
        <f>IF(A319&lt;WORKDAY('Control panel'!$D$10,2,'Hungarian non-working days'!A315:A10313),"",IF(I319="Y",IFERROR(E319/G319,0),"-"))</f>
        <v>-</v>
      </c>
      <c r="I319" s="26" t="str">
        <f>IF(WORKDAY(A319,1,'Hungarian non-working days'!$A$2:$A$1001)=A319+1,"Y","N")</f>
        <v>N</v>
      </c>
      <c r="K319" s="39">
        <v>313</v>
      </c>
      <c r="L319" s="40">
        <f>(1-'Control panel'!$D$2)*POWER('Control panel'!$D$2,K319-1)/(1-POWER('Control panel'!$D$2,365))</f>
        <v>0.00024940940807529325</v>
      </c>
    </row>
    <row r="320" spans="1:12" ht="15">
      <c r="A320" s="1">
        <f>'Control panel'!A329</f>
        <v>45008</v>
      </c>
      <c r="B320" s="4">
        <f>'Control panel'!B329-'Control panel'!C329</f>
        <v>0</v>
      </c>
      <c r="C320" s="28">
        <f>IF(B320&lt;0,-'Control panel'!E329*(B320/1000)*IF('Control panel'!$D$8="Yes",1.27,1),-'Control panel'!D329*(B320/1000)*IF('Control panel'!$D$8="Yes",1.27,1))</f>
        <v>0</v>
      </c>
      <c r="D320" s="3">
        <f>'Control panel'!E329*('Control panel'!C329/1000)</f>
        <v>0</v>
      </c>
      <c r="E320" s="3">
        <f ca="1">IF(I320="Y",+SUM(INDIRECT("C"&amp;MATCH(A320,A:A,0)&amp;":C"&amp;MATCH(WORKDAY(A320+1,-2,'Hungarian non-working days'!$A$2:$A$1001),A:A,0))),"-")</f>
        <v>0</v>
      </c>
      <c r="F320" s="3">
        <f ca="1">IF(I320="Y",SUM(INDIRECT("D"&amp;MATCH(A320,A:A,0)&amp;":D"&amp;MATCH(WORKDAY(A320+1,-2,'Hungarian non-working days'!$A$2:$A$1001),A:A,0))),"-")</f>
        <v>0</v>
      </c>
      <c r="G320" s="3">
        <f ca="1">IF(I320="Y",MAX(IFERROR(AVERAGEIF(INDIRECT("F"&amp;MATCH(A320,A:A,0)&amp;":F"&amp;MATCH(WORKDAY(A320+1,-250,'Hungarian non-working days'!$A$2:$A$1001),A:A,0)),"&gt;0",INDIRECT("F"&amp;MATCH(A320,A:A,0)&amp;":F"&amp;MATCH(WORKDAY(A320+1,-250,'Hungarian non-working days'!$A$2:$A$1001),A:A,0))),0),IFERROR(AVERAGEIF(INDIRECT("F"&amp;MATCH(A320,A:A,0)&amp;":F"&amp;MATCH(WORKDAY(A320+1,-10,'Hungarian non-working days'!$A$2:$A$1001),A:A,0)),"&gt;0",INDIRECT("F"&amp;MATCH(A320,A:A,0)&amp;":F"&amp;MATCH(WORKDAY(A320+1,-10,'Hungarian non-working days'!$A$2:$A$1001),A:A,0))),0)),"-")</f>
        <v>0</v>
      </c>
      <c r="H320" s="27">
        <f>IF(A320&lt;WORKDAY('Control panel'!$D$10,2,'Hungarian non-working days'!A316:A10314),"",IF(I320="Y",IFERROR(E320/G320,0),"-"))</f>
        <v>0</v>
      </c>
      <c r="I320" s="26" t="str">
        <f>IF(WORKDAY(A320,1,'Hungarian non-working days'!$A$2:$A$1001)=A320+1,"Y","N")</f>
        <v>Y</v>
      </c>
      <c r="K320" s="39">
        <v>314</v>
      </c>
      <c r="L320" s="40">
        <f>(1-'Control panel'!$D$2)*POWER('Control panel'!$D$2,K320-1)/(1-POWER('Control panel'!$D$2,365))</f>
        <v>0.00024629179047435209</v>
      </c>
    </row>
    <row r="321" spans="1:12" ht="15">
      <c r="A321" s="1">
        <f>'Control panel'!A330</f>
        <v>45007</v>
      </c>
      <c r="B321" s="4">
        <f>'Control panel'!B330-'Control panel'!C330</f>
        <v>0</v>
      </c>
      <c r="C321" s="28">
        <f>IF(B321&lt;0,-'Control panel'!E330*(B321/1000)*IF('Control panel'!$D$8="Yes",1.27,1),-'Control panel'!D330*(B321/1000)*IF('Control panel'!$D$8="Yes",1.27,1))</f>
        <v>0</v>
      </c>
      <c r="D321" s="3">
        <f>'Control panel'!E330*('Control panel'!C330/1000)</f>
        <v>0</v>
      </c>
      <c r="E321" s="3">
        <f ca="1">IF(I321="Y",+SUM(INDIRECT("C"&amp;MATCH(A321,A:A,0)&amp;":C"&amp;MATCH(WORKDAY(A321+1,-2,'Hungarian non-working days'!$A$2:$A$1001),A:A,0))),"-")</f>
        <v>0</v>
      </c>
      <c r="F321" s="3">
        <f ca="1">IF(I321="Y",SUM(INDIRECT("D"&amp;MATCH(A321,A:A,0)&amp;":D"&amp;MATCH(WORKDAY(A321+1,-2,'Hungarian non-working days'!$A$2:$A$1001),A:A,0))),"-")</f>
        <v>0</v>
      </c>
      <c r="G321" s="3">
        <f ca="1">IF(I321="Y",MAX(IFERROR(AVERAGEIF(INDIRECT("F"&amp;MATCH(A321,A:A,0)&amp;":F"&amp;MATCH(WORKDAY(A321+1,-250,'Hungarian non-working days'!$A$2:$A$1001),A:A,0)),"&gt;0",INDIRECT("F"&amp;MATCH(A321,A:A,0)&amp;":F"&amp;MATCH(WORKDAY(A321+1,-250,'Hungarian non-working days'!$A$2:$A$1001),A:A,0))),0),IFERROR(AVERAGEIF(INDIRECT("F"&amp;MATCH(A321,A:A,0)&amp;":F"&amp;MATCH(WORKDAY(A321+1,-10,'Hungarian non-working days'!$A$2:$A$1001),A:A,0)),"&gt;0",INDIRECT("F"&amp;MATCH(A321,A:A,0)&amp;":F"&amp;MATCH(WORKDAY(A321+1,-10,'Hungarian non-working days'!$A$2:$A$1001),A:A,0))),0)),"-")</f>
        <v>0</v>
      </c>
      <c r="H321" s="27">
        <f>IF(A321&lt;WORKDAY('Control panel'!$D$10,2,'Hungarian non-working days'!A317:A10315),"",IF(I321="Y",IFERROR(E321/G321,0),"-"))</f>
        <v>0</v>
      </c>
      <c r="I321" s="26" t="str">
        <f>IF(WORKDAY(A321,1,'Hungarian non-working days'!$A$2:$A$1001)=A321+1,"Y","N")</f>
        <v>Y</v>
      </c>
      <c r="K321" s="39">
        <v>315</v>
      </c>
      <c r="L321" s="40">
        <f>(1-'Control panel'!$D$2)*POWER('Control panel'!$D$2,K321-1)/(1-POWER('Control panel'!$D$2,365))</f>
        <v>0.00024321314309342271</v>
      </c>
    </row>
    <row r="322" spans="1:12" ht="15">
      <c r="A322" s="1">
        <f>'Control panel'!A331</f>
        <v>45006</v>
      </c>
      <c r="B322" s="4">
        <f>'Control panel'!B331-'Control panel'!C331</f>
        <v>0</v>
      </c>
      <c r="C322" s="28">
        <f>IF(B322&lt;0,-'Control panel'!E331*(B322/1000)*IF('Control panel'!$D$8="Yes",1.27,1),-'Control panel'!D331*(B322/1000)*IF('Control panel'!$D$8="Yes",1.27,1))</f>
        <v>0</v>
      </c>
      <c r="D322" s="3">
        <f>'Control panel'!E331*('Control panel'!C331/1000)</f>
        <v>0</v>
      </c>
      <c r="E322" s="3">
        <f ca="1">IF(I322="Y",+SUM(INDIRECT("C"&amp;MATCH(A322,A:A,0)&amp;":C"&amp;MATCH(WORKDAY(A322+1,-2,'Hungarian non-working days'!$A$2:$A$1001),A:A,0))),"-")</f>
        <v>0</v>
      </c>
      <c r="F322" s="3">
        <f ca="1">IF(I322="Y",SUM(INDIRECT("D"&amp;MATCH(A322,A:A,0)&amp;":D"&amp;MATCH(WORKDAY(A322+1,-2,'Hungarian non-working days'!$A$2:$A$1001),A:A,0))),"-")</f>
        <v>0</v>
      </c>
      <c r="G322" s="3">
        <f ca="1">IF(I322="Y",MAX(IFERROR(AVERAGEIF(INDIRECT("F"&amp;MATCH(A322,A:A,0)&amp;":F"&amp;MATCH(WORKDAY(A322+1,-250,'Hungarian non-working days'!$A$2:$A$1001),A:A,0)),"&gt;0",INDIRECT("F"&amp;MATCH(A322,A:A,0)&amp;":F"&amp;MATCH(WORKDAY(A322+1,-250,'Hungarian non-working days'!$A$2:$A$1001),A:A,0))),0),IFERROR(AVERAGEIF(INDIRECT("F"&amp;MATCH(A322,A:A,0)&amp;":F"&amp;MATCH(WORKDAY(A322+1,-10,'Hungarian non-working days'!$A$2:$A$1001),A:A,0)),"&gt;0",INDIRECT("F"&amp;MATCH(A322,A:A,0)&amp;":F"&amp;MATCH(WORKDAY(A322+1,-10,'Hungarian non-working days'!$A$2:$A$1001),A:A,0))),0)),"-")</f>
        <v>0</v>
      </c>
      <c r="H322" s="27">
        <f>IF(A322&lt;WORKDAY('Control panel'!$D$10,2,'Hungarian non-working days'!A318:A10316),"",IF(I322="Y",IFERROR(E322/G322,0),"-"))</f>
        <v>0</v>
      </c>
      <c r="I322" s="26" t="str">
        <f>IF(WORKDAY(A322,1,'Hungarian non-working days'!$A$2:$A$1001)=A322+1,"Y","N")</f>
        <v>Y</v>
      </c>
      <c r="K322" s="39">
        <v>316</v>
      </c>
      <c r="L322" s="40">
        <f>(1-'Control panel'!$D$2)*POWER('Control panel'!$D$2,K322-1)/(1-POWER('Control panel'!$D$2,365))</f>
        <v>0.00024017297880475494</v>
      </c>
    </row>
    <row r="323" spans="1:12" ht="15">
      <c r="A323" s="1">
        <f>'Control panel'!A332</f>
        <v>45005</v>
      </c>
      <c r="B323" s="4">
        <f>'Control panel'!B332-'Control panel'!C332</f>
        <v>0</v>
      </c>
      <c r="C323" s="28">
        <f>IF(B323&lt;0,-'Control panel'!E332*(B323/1000)*IF('Control panel'!$D$8="Yes",1.27,1),-'Control panel'!D332*(B323/1000)*IF('Control panel'!$D$8="Yes",1.27,1))</f>
        <v>0</v>
      </c>
      <c r="D323" s="3">
        <f>'Control panel'!E332*('Control panel'!C332/1000)</f>
        <v>0</v>
      </c>
      <c r="E323" s="3">
        <f ca="1">IF(I323="Y",+SUM(INDIRECT("C"&amp;MATCH(A323,A:A,0)&amp;":C"&amp;MATCH(WORKDAY(A323+1,-2,'Hungarian non-working days'!$A$2:$A$1001),A:A,0))),"-")</f>
        <v>0</v>
      </c>
      <c r="F323" s="3">
        <f ca="1">IF(I323="Y",SUM(INDIRECT("D"&amp;MATCH(A323,A:A,0)&amp;":D"&amp;MATCH(WORKDAY(A323+1,-2,'Hungarian non-working days'!$A$2:$A$1001),A:A,0))),"-")</f>
        <v>0</v>
      </c>
      <c r="G323" s="3">
        <f ca="1">IF(I323="Y",MAX(IFERROR(AVERAGEIF(INDIRECT("F"&amp;MATCH(A323,A:A,0)&amp;":F"&amp;MATCH(WORKDAY(A323+1,-250,'Hungarian non-working days'!$A$2:$A$1001),A:A,0)),"&gt;0",INDIRECT("F"&amp;MATCH(A323,A:A,0)&amp;":F"&amp;MATCH(WORKDAY(A323+1,-250,'Hungarian non-working days'!$A$2:$A$1001),A:A,0))),0),IFERROR(AVERAGEIF(INDIRECT("F"&amp;MATCH(A323,A:A,0)&amp;":F"&amp;MATCH(WORKDAY(A323+1,-10,'Hungarian non-working days'!$A$2:$A$1001),A:A,0)),"&gt;0",INDIRECT("F"&amp;MATCH(A323,A:A,0)&amp;":F"&amp;MATCH(WORKDAY(A323+1,-10,'Hungarian non-working days'!$A$2:$A$1001),A:A,0))),0)),"-")</f>
        <v>0</v>
      </c>
      <c r="H323" s="27">
        <f>IF(A323&lt;WORKDAY('Control panel'!$D$10,2,'Hungarian non-working days'!A319:A10317),"",IF(I323="Y",IFERROR(E323/G323,0),"-"))</f>
        <v>0</v>
      </c>
      <c r="I323" s="26" t="str">
        <f>IF(WORKDAY(A323,1,'Hungarian non-working days'!$A$2:$A$1001)=A323+1,"Y","N")</f>
        <v>Y</v>
      </c>
      <c r="K323" s="39">
        <v>317</v>
      </c>
      <c r="L323" s="40">
        <f>(1-'Control panel'!$D$2)*POWER('Control panel'!$D$2,K323-1)/(1-POWER('Control panel'!$D$2,365))</f>
        <v>0.00023717081656969547</v>
      </c>
    </row>
    <row r="324" spans="1:12" ht="15">
      <c r="A324" s="1">
        <f>'Control panel'!A333</f>
        <v>45004</v>
      </c>
      <c r="B324" s="4">
        <f>'Control panel'!B333-'Control panel'!C333</f>
        <v>0</v>
      </c>
      <c r="C324" s="28">
        <f>IF(B324&lt;0,-'Control panel'!E333*(B324/1000)*IF('Control panel'!$D$8="Yes",1.27,1),-'Control panel'!D333*(B324/1000)*IF('Control panel'!$D$8="Yes",1.27,1))</f>
        <v>0</v>
      </c>
      <c r="D324" s="3">
        <f>'Control panel'!E333*('Control panel'!C333/1000)</f>
        <v>0</v>
      </c>
      <c r="E324" s="3">
        <f ca="1">IF(I324="Y",+SUM(INDIRECT("C"&amp;MATCH(A324,A:A,0)&amp;":C"&amp;MATCH(WORKDAY(A324+1,-2,'Hungarian non-working days'!$A$2:$A$1001),A:A,0))),"-")</f>
        <v>0</v>
      </c>
      <c r="F324" s="3">
        <f ca="1">IF(I324="Y",SUM(INDIRECT("D"&amp;MATCH(A324,A:A,0)&amp;":D"&amp;MATCH(WORKDAY(A324+1,-2,'Hungarian non-working days'!$A$2:$A$1001),A:A,0))),"-")</f>
        <v>0</v>
      </c>
      <c r="G324" s="3">
        <f ca="1">IF(I324="Y",MAX(IFERROR(AVERAGEIF(INDIRECT("F"&amp;MATCH(A324,A:A,0)&amp;":F"&amp;MATCH(WORKDAY(A324+1,-250,'Hungarian non-working days'!$A$2:$A$1001),A:A,0)),"&gt;0",INDIRECT("F"&amp;MATCH(A324,A:A,0)&amp;":F"&amp;MATCH(WORKDAY(A324+1,-250,'Hungarian non-working days'!$A$2:$A$1001),A:A,0))),0),IFERROR(AVERAGEIF(INDIRECT("F"&amp;MATCH(A324,A:A,0)&amp;":F"&amp;MATCH(WORKDAY(A324+1,-10,'Hungarian non-working days'!$A$2:$A$1001),A:A,0)),"&gt;0",INDIRECT("F"&amp;MATCH(A324,A:A,0)&amp;":F"&amp;MATCH(WORKDAY(A324+1,-10,'Hungarian non-working days'!$A$2:$A$1001),A:A,0))),0)),"-")</f>
        <v>0</v>
      </c>
      <c r="H324" s="27">
        <f>IF(A324&lt;WORKDAY('Control panel'!$D$10,2,'Hungarian non-working days'!A320:A10318),"",IF(I324="Y",IFERROR(E324/G324,0),"-"))</f>
        <v>0</v>
      </c>
      <c r="I324" s="26" t="str">
        <f>IF(WORKDAY(A324,1,'Hungarian non-working days'!$A$2:$A$1001)=A324+1,"Y","N")</f>
        <v>Y</v>
      </c>
      <c r="K324" s="39">
        <v>318</v>
      </c>
      <c r="L324" s="40">
        <f>(1-'Control panel'!$D$2)*POWER('Control panel'!$D$2,K324-1)/(1-POWER('Control panel'!$D$2,365))</f>
        <v>0.00023420618136257433</v>
      </c>
    </row>
    <row r="325" spans="1:12" ht="15">
      <c r="A325" s="1">
        <f>'Control panel'!A334</f>
        <v>45003</v>
      </c>
      <c r="B325" s="4">
        <f>'Control panel'!B334-'Control panel'!C334</f>
        <v>0</v>
      </c>
      <c r="C325" s="28">
        <f>IF(B325&lt;0,-'Control panel'!E334*(B325/1000)*IF('Control panel'!$D$8="Yes",1.27,1),-'Control panel'!D334*(B325/1000)*IF('Control panel'!$D$8="Yes",1.27,1))</f>
        <v>0</v>
      </c>
      <c r="D325" s="3">
        <f>'Control panel'!E334*('Control panel'!C334/1000)</f>
        <v>0</v>
      </c>
      <c r="E325" s="3" t="str">
        <f ca="1">IF(I325="Y",+SUM(INDIRECT("C"&amp;MATCH(A325,A:A,0)&amp;":C"&amp;MATCH(WORKDAY(A325+1,-2,'Hungarian non-working days'!$A$2:$A$1001),A:A,0))),"-")</f>
        <v>-</v>
      </c>
      <c r="F325" s="3" t="str">
        <f ca="1">IF(I325="Y",SUM(INDIRECT("D"&amp;MATCH(A325,A:A,0)&amp;":D"&amp;MATCH(WORKDAY(A325+1,-2,'Hungarian non-working days'!$A$2:$A$1001),A:A,0))),"-")</f>
        <v>-</v>
      </c>
      <c r="G325" s="3" t="str">
        <f ca="1">IF(I325="Y",MAX(IFERROR(AVERAGEIF(INDIRECT("F"&amp;MATCH(A325,A:A,0)&amp;":F"&amp;MATCH(WORKDAY(A325+1,-250,'Hungarian non-working days'!$A$2:$A$1001),A:A,0)),"&gt;0",INDIRECT("F"&amp;MATCH(A325,A:A,0)&amp;":F"&amp;MATCH(WORKDAY(A325+1,-250,'Hungarian non-working days'!$A$2:$A$1001),A:A,0))),0),IFERROR(AVERAGEIF(INDIRECT("F"&amp;MATCH(A325,A:A,0)&amp;":F"&amp;MATCH(WORKDAY(A325+1,-10,'Hungarian non-working days'!$A$2:$A$1001),A:A,0)),"&gt;0",INDIRECT("F"&amp;MATCH(A325,A:A,0)&amp;":F"&amp;MATCH(WORKDAY(A325+1,-10,'Hungarian non-working days'!$A$2:$A$1001),A:A,0))),0)),"-")</f>
        <v>-</v>
      </c>
      <c r="H325" s="27" t="str">
        <f>IF(A325&lt;WORKDAY('Control panel'!$D$10,2,'Hungarian non-working days'!A321:A10319),"",IF(I325="Y",IFERROR(E325/G325,0),"-"))</f>
        <v>-</v>
      </c>
      <c r="I325" s="26" t="str">
        <f>IF(WORKDAY(A325,1,'Hungarian non-working days'!$A$2:$A$1001)=A325+1,"Y","N")</f>
        <v>N</v>
      </c>
      <c r="K325" s="39">
        <v>319</v>
      </c>
      <c r="L325" s="40">
        <f>(1-'Control panel'!$D$2)*POWER('Control panel'!$D$2,K325-1)/(1-POWER('Control panel'!$D$2,365))</f>
        <v>0.00023127860409554213</v>
      </c>
    </row>
    <row r="326" spans="1:12" ht="15">
      <c r="A326" s="1">
        <f>'Control panel'!A335</f>
        <v>45002</v>
      </c>
      <c r="B326" s="4">
        <f>'Control panel'!B335-'Control panel'!C335</f>
        <v>0</v>
      </c>
      <c r="C326" s="28">
        <f>IF(B326&lt;0,-'Control panel'!E335*(B326/1000)*IF('Control panel'!$D$8="Yes",1.27,1),-'Control panel'!D335*(B326/1000)*IF('Control panel'!$D$8="Yes",1.27,1))</f>
        <v>0</v>
      </c>
      <c r="D326" s="3">
        <f>'Control panel'!E335*('Control panel'!C335/1000)</f>
        <v>0</v>
      </c>
      <c r="E326" s="3" t="str">
        <f ca="1">IF(I326="Y",+SUM(INDIRECT("C"&amp;MATCH(A326,A:A,0)&amp;":C"&amp;MATCH(WORKDAY(A326+1,-2,'Hungarian non-working days'!$A$2:$A$1001),A:A,0))),"-")</f>
        <v>-</v>
      </c>
      <c r="F326" s="3" t="str">
        <f ca="1">IF(I326="Y",SUM(INDIRECT("D"&amp;MATCH(A326,A:A,0)&amp;":D"&amp;MATCH(WORKDAY(A326+1,-2,'Hungarian non-working days'!$A$2:$A$1001),A:A,0))),"-")</f>
        <v>-</v>
      </c>
      <c r="G326" s="3" t="str">
        <f ca="1">IF(I326="Y",MAX(IFERROR(AVERAGEIF(INDIRECT("F"&amp;MATCH(A326,A:A,0)&amp;":F"&amp;MATCH(WORKDAY(A326+1,-250,'Hungarian non-working days'!$A$2:$A$1001),A:A,0)),"&gt;0",INDIRECT("F"&amp;MATCH(A326,A:A,0)&amp;":F"&amp;MATCH(WORKDAY(A326+1,-250,'Hungarian non-working days'!$A$2:$A$1001),A:A,0))),0),IFERROR(AVERAGEIF(INDIRECT("F"&amp;MATCH(A326,A:A,0)&amp;":F"&amp;MATCH(WORKDAY(A326+1,-10,'Hungarian non-working days'!$A$2:$A$1001),A:A,0)),"&gt;0",INDIRECT("F"&amp;MATCH(A326,A:A,0)&amp;":F"&amp;MATCH(WORKDAY(A326+1,-10,'Hungarian non-working days'!$A$2:$A$1001),A:A,0))),0)),"-")</f>
        <v>-</v>
      </c>
      <c r="H326" s="27" t="str">
        <f>IF(A326&lt;WORKDAY('Control panel'!$D$10,2,'Hungarian non-working days'!A322:A10320),"",IF(I326="Y",IFERROR(E326/G326,0),"-"))</f>
        <v>-</v>
      </c>
      <c r="I326" s="26" t="str">
        <f>IF(WORKDAY(A326,1,'Hungarian non-working days'!$A$2:$A$1001)=A326+1,"Y","N")</f>
        <v>N</v>
      </c>
      <c r="K326" s="39">
        <v>320</v>
      </c>
      <c r="L326" s="40">
        <f>(1-'Control panel'!$D$2)*POWER('Control panel'!$D$2,K326-1)/(1-POWER('Control panel'!$D$2,365))</f>
        <v>0.0002283876215443479</v>
      </c>
    </row>
    <row r="327" spans="1:12" ht="15">
      <c r="A327" s="1">
        <f>'Control panel'!A336</f>
        <v>45001</v>
      </c>
      <c r="B327" s="4">
        <f>'Control panel'!B336-'Control panel'!C336</f>
        <v>0</v>
      </c>
      <c r="C327" s="28">
        <f>IF(B327&lt;0,-'Control panel'!E336*(B327/1000)*IF('Control panel'!$D$8="Yes",1.27,1),-'Control panel'!D336*(B327/1000)*IF('Control panel'!$D$8="Yes",1.27,1))</f>
        <v>0</v>
      </c>
      <c r="D327" s="3">
        <f>'Control panel'!E336*('Control panel'!C336/1000)</f>
        <v>0</v>
      </c>
      <c r="E327" s="3">
        <f ca="1">IF(I327="Y",+SUM(INDIRECT("C"&amp;MATCH(A327,A:A,0)&amp;":C"&amp;MATCH(WORKDAY(A327+1,-2,'Hungarian non-working days'!$A$2:$A$1001),A:A,0))),"-")</f>
        <v>0</v>
      </c>
      <c r="F327" s="3">
        <f ca="1">IF(I327="Y",SUM(INDIRECT("D"&amp;MATCH(A327,A:A,0)&amp;":D"&amp;MATCH(WORKDAY(A327+1,-2,'Hungarian non-working days'!$A$2:$A$1001),A:A,0))),"-")</f>
        <v>0</v>
      </c>
      <c r="G327" s="3">
        <f ca="1">IF(I327="Y",MAX(IFERROR(AVERAGEIF(INDIRECT("F"&amp;MATCH(A327,A:A,0)&amp;":F"&amp;MATCH(WORKDAY(A327+1,-250,'Hungarian non-working days'!$A$2:$A$1001),A:A,0)),"&gt;0",INDIRECT("F"&amp;MATCH(A327,A:A,0)&amp;":F"&amp;MATCH(WORKDAY(A327+1,-250,'Hungarian non-working days'!$A$2:$A$1001),A:A,0))),0),IFERROR(AVERAGEIF(INDIRECT("F"&amp;MATCH(A327,A:A,0)&amp;":F"&amp;MATCH(WORKDAY(A327+1,-10,'Hungarian non-working days'!$A$2:$A$1001),A:A,0)),"&gt;0",INDIRECT("F"&amp;MATCH(A327,A:A,0)&amp;":F"&amp;MATCH(WORKDAY(A327+1,-10,'Hungarian non-working days'!$A$2:$A$1001),A:A,0))),0)),"-")</f>
        <v>0</v>
      </c>
      <c r="H327" s="27">
        <f>IF(A327&lt;WORKDAY('Control panel'!$D$10,2,'Hungarian non-working days'!A323:A10321),"",IF(I327="Y",IFERROR(E327/G327,0),"-"))</f>
        <v>0</v>
      </c>
      <c r="I327" s="26" t="str">
        <f>IF(WORKDAY(A327,1,'Hungarian non-working days'!$A$2:$A$1001)=A327+1,"Y","N")</f>
        <v>Y</v>
      </c>
      <c r="K327" s="39">
        <v>321</v>
      </c>
      <c r="L327" s="40">
        <f>(1-'Control panel'!$D$2)*POWER('Control panel'!$D$2,K327-1)/(1-POWER('Control panel'!$D$2,365))</f>
        <v>0.00022553277627504354</v>
      </c>
    </row>
    <row r="328" spans="1:12" ht="15">
      <c r="A328" s="1">
        <f>'Control panel'!A337</f>
        <v>45000</v>
      </c>
      <c r="B328" s="4">
        <f>'Control panel'!B337-'Control panel'!C337</f>
        <v>0</v>
      </c>
      <c r="C328" s="28">
        <f>IF(B328&lt;0,-'Control panel'!E337*(B328/1000)*IF('Control panel'!$D$8="Yes",1.27,1),-'Control panel'!D337*(B328/1000)*IF('Control panel'!$D$8="Yes",1.27,1))</f>
        <v>0</v>
      </c>
      <c r="D328" s="3">
        <f>'Control panel'!E337*('Control panel'!C337/1000)</f>
        <v>0</v>
      </c>
      <c r="E328" s="3">
        <f ca="1">IF(I328="Y",+SUM(INDIRECT("C"&amp;MATCH(A328,A:A,0)&amp;":C"&amp;MATCH(WORKDAY(A328+1,-2,'Hungarian non-working days'!$A$2:$A$1001),A:A,0))),"-")</f>
        <v>0</v>
      </c>
      <c r="F328" s="3">
        <f ca="1">IF(I328="Y",SUM(INDIRECT("D"&amp;MATCH(A328,A:A,0)&amp;":D"&amp;MATCH(WORKDAY(A328+1,-2,'Hungarian non-working days'!$A$2:$A$1001),A:A,0))),"-")</f>
        <v>0</v>
      </c>
      <c r="G328" s="3">
        <f ca="1">IF(I328="Y",MAX(IFERROR(AVERAGEIF(INDIRECT("F"&amp;MATCH(A328,A:A,0)&amp;":F"&amp;MATCH(WORKDAY(A328+1,-250,'Hungarian non-working days'!$A$2:$A$1001),A:A,0)),"&gt;0",INDIRECT("F"&amp;MATCH(A328,A:A,0)&amp;":F"&amp;MATCH(WORKDAY(A328+1,-250,'Hungarian non-working days'!$A$2:$A$1001),A:A,0))),0),IFERROR(AVERAGEIF(INDIRECT("F"&amp;MATCH(A328,A:A,0)&amp;":F"&amp;MATCH(WORKDAY(A328+1,-10,'Hungarian non-working days'!$A$2:$A$1001),A:A,0)),"&gt;0",INDIRECT("F"&amp;MATCH(A328,A:A,0)&amp;":F"&amp;MATCH(WORKDAY(A328+1,-10,'Hungarian non-working days'!$A$2:$A$1001),A:A,0))),0)),"-")</f>
        <v>0</v>
      </c>
      <c r="H328" s="27">
        <f>IF(A328&lt;WORKDAY('Control panel'!$D$10,2,'Hungarian non-working days'!A324:A10322),"",IF(I328="Y",IFERROR(E328/G328,0),"-"))</f>
        <v>0</v>
      </c>
      <c r="I328" s="26" t="str">
        <f>IF(WORKDAY(A328,1,'Hungarian non-working days'!$A$2:$A$1001)=A328+1,"Y","N")</f>
        <v>Y</v>
      </c>
      <c r="K328" s="39">
        <v>322</v>
      </c>
      <c r="L328" s="40">
        <f>(1-'Control panel'!$D$2)*POWER('Control panel'!$D$2,K328-1)/(1-POWER('Control panel'!$D$2,365))</f>
        <v>0.00022271361657160549</v>
      </c>
    </row>
    <row r="329" spans="1:12" ht="15">
      <c r="A329" s="1">
        <f>'Control panel'!A338</f>
        <v>44999</v>
      </c>
      <c r="B329" s="4">
        <f>'Control panel'!B338-'Control panel'!C338</f>
        <v>0</v>
      </c>
      <c r="C329" s="28">
        <f>IF(B329&lt;0,-'Control panel'!E338*(B329/1000)*IF('Control panel'!$D$8="Yes",1.27,1),-'Control panel'!D338*(B329/1000)*IF('Control panel'!$D$8="Yes",1.27,1))</f>
        <v>0</v>
      </c>
      <c r="D329" s="3">
        <f>'Control panel'!E338*('Control panel'!C338/1000)</f>
        <v>0</v>
      </c>
      <c r="E329" s="3" t="str">
        <f ca="1">IF(I329="Y",+SUM(INDIRECT("C"&amp;MATCH(A329,A:A,0)&amp;":C"&amp;MATCH(WORKDAY(A329+1,-2,'Hungarian non-working days'!$A$2:$A$1001),A:A,0))),"-")</f>
        <v>-</v>
      </c>
      <c r="F329" s="3" t="str">
        <f ca="1">IF(I329="Y",SUM(INDIRECT("D"&amp;MATCH(A329,A:A,0)&amp;":D"&amp;MATCH(WORKDAY(A329+1,-2,'Hungarian non-working days'!$A$2:$A$1001),A:A,0))),"-")</f>
        <v>-</v>
      </c>
      <c r="G329" s="3" t="str">
        <f ca="1">IF(I329="Y",MAX(IFERROR(AVERAGEIF(INDIRECT("F"&amp;MATCH(A329,A:A,0)&amp;":F"&amp;MATCH(WORKDAY(A329+1,-250,'Hungarian non-working days'!$A$2:$A$1001),A:A,0)),"&gt;0",INDIRECT("F"&amp;MATCH(A329,A:A,0)&amp;":F"&amp;MATCH(WORKDAY(A329+1,-250,'Hungarian non-working days'!$A$2:$A$1001),A:A,0))),0),IFERROR(AVERAGEIF(INDIRECT("F"&amp;MATCH(A329,A:A,0)&amp;":F"&amp;MATCH(WORKDAY(A329+1,-10,'Hungarian non-working days'!$A$2:$A$1001),A:A,0)),"&gt;0",INDIRECT("F"&amp;MATCH(A329,A:A,0)&amp;":F"&amp;MATCH(WORKDAY(A329+1,-10,'Hungarian non-working days'!$A$2:$A$1001),A:A,0))),0)),"-")</f>
        <v>-</v>
      </c>
      <c r="H329" s="27" t="str">
        <f>IF(A329&lt;WORKDAY('Control panel'!$D$10,2,'Hungarian non-working days'!A325:A10323),"",IF(I329="Y",IFERROR(E329/G329,0),"-"))</f>
        <v>-</v>
      </c>
      <c r="I329" s="26" t="str">
        <f>IF(WORKDAY(A329,1,'Hungarian non-working days'!$A$2:$A$1001)=A329+1,"Y","N")</f>
        <v>N</v>
      </c>
      <c r="K329" s="39">
        <v>323</v>
      </c>
      <c r="L329" s="40">
        <f>(1-'Control panel'!$D$2)*POWER('Control panel'!$D$2,K329-1)/(1-POWER('Control panel'!$D$2,365))</f>
        <v>0.0002199296963644604</v>
      </c>
    </row>
    <row r="330" spans="1:12" ht="15">
      <c r="A330" s="1">
        <f>'Control panel'!A339</f>
        <v>44998</v>
      </c>
      <c r="B330" s="4">
        <f>'Control panel'!B339-'Control panel'!C339</f>
        <v>0</v>
      </c>
      <c r="C330" s="28">
        <f>IF(B330&lt;0,-'Control panel'!E339*(B330/1000)*IF('Control panel'!$D$8="Yes",1.27,1),-'Control panel'!D339*(B330/1000)*IF('Control panel'!$D$8="Yes",1.27,1))</f>
        <v>0</v>
      </c>
      <c r="D330" s="3">
        <f>'Control panel'!E339*('Control panel'!C339/1000)</f>
        <v>0</v>
      </c>
      <c r="E330" s="3">
        <f ca="1">IF(I330="Y",+SUM(INDIRECT("C"&amp;MATCH(A330,A:A,0)&amp;":C"&amp;MATCH(WORKDAY(A330+1,-2,'Hungarian non-working days'!$A$2:$A$1001),A:A,0))),"-")</f>
        <v>0</v>
      </c>
      <c r="F330" s="3">
        <f ca="1">IF(I330="Y",SUM(INDIRECT("D"&amp;MATCH(A330,A:A,0)&amp;":D"&amp;MATCH(WORKDAY(A330+1,-2,'Hungarian non-working days'!$A$2:$A$1001),A:A,0))),"-")</f>
        <v>0</v>
      </c>
      <c r="G330" s="3">
        <f ca="1">IF(I330="Y",MAX(IFERROR(AVERAGEIF(INDIRECT("F"&amp;MATCH(A330,A:A,0)&amp;":F"&amp;MATCH(WORKDAY(A330+1,-250,'Hungarian non-working days'!$A$2:$A$1001),A:A,0)),"&gt;0",INDIRECT("F"&amp;MATCH(A330,A:A,0)&amp;":F"&amp;MATCH(WORKDAY(A330+1,-250,'Hungarian non-working days'!$A$2:$A$1001),A:A,0))),0),IFERROR(AVERAGEIF(INDIRECT("F"&amp;MATCH(A330,A:A,0)&amp;":F"&amp;MATCH(WORKDAY(A330+1,-10,'Hungarian non-working days'!$A$2:$A$1001),A:A,0)),"&gt;0",INDIRECT("F"&amp;MATCH(A330,A:A,0)&amp;":F"&amp;MATCH(WORKDAY(A330+1,-10,'Hungarian non-working days'!$A$2:$A$1001),A:A,0))),0)),"-")</f>
        <v>0</v>
      </c>
      <c r="H330" s="27">
        <f>IF(A330&lt;WORKDAY('Control panel'!$D$10,2,'Hungarian non-working days'!A326:A10324),"",IF(I330="Y",IFERROR(E330/G330,0),"-"))</f>
        <v>0</v>
      </c>
      <c r="I330" s="26" t="str">
        <f>IF(WORKDAY(A330,1,'Hungarian non-working days'!$A$2:$A$1001)=A330+1,"Y","N")</f>
        <v>Y</v>
      </c>
      <c r="K330" s="39">
        <v>324</v>
      </c>
      <c r="L330" s="40">
        <f>(1-'Control panel'!$D$2)*POWER('Control panel'!$D$2,K330-1)/(1-POWER('Control panel'!$D$2,365))</f>
        <v>0.00021718057515990468</v>
      </c>
    </row>
    <row r="331" spans="1:12" ht="15">
      <c r="A331" s="1">
        <f>'Control panel'!A340</f>
        <v>44997</v>
      </c>
      <c r="B331" s="4">
        <f>'Control panel'!B340-'Control panel'!C340</f>
        <v>0</v>
      </c>
      <c r="C331" s="28">
        <f>IF(B331&lt;0,-'Control panel'!E340*(B331/1000)*IF('Control panel'!$D$8="Yes",1.27,1),-'Control panel'!D340*(B331/1000)*IF('Control panel'!$D$8="Yes",1.27,1))</f>
        <v>0</v>
      </c>
      <c r="D331" s="3">
        <f>'Control panel'!E340*('Control panel'!C340/1000)</f>
        <v>0</v>
      </c>
      <c r="E331" s="3">
        <f ca="1">IF(I331="Y",+SUM(INDIRECT("C"&amp;MATCH(A331,A:A,0)&amp;":C"&amp;MATCH(WORKDAY(A331+1,-2,'Hungarian non-working days'!$A$2:$A$1001),A:A,0))),"-")</f>
        <v>0</v>
      </c>
      <c r="F331" s="3">
        <f ca="1">IF(I331="Y",SUM(INDIRECT("D"&amp;MATCH(A331,A:A,0)&amp;":D"&amp;MATCH(WORKDAY(A331+1,-2,'Hungarian non-working days'!$A$2:$A$1001),A:A,0))),"-")</f>
        <v>0</v>
      </c>
      <c r="G331" s="3">
        <f ca="1">IF(I331="Y",MAX(IFERROR(AVERAGEIF(INDIRECT("F"&amp;MATCH(A331,A:A,0)&amp;":F"&amp;MATCH(WORKDAY(A331+1,-250,'Hungarian non-working days'!$A$2:$A$1001),A:A,0)),"&gt;0",INDIRECT("F"&amp;MATCH(A331,A:A,0)&amp;":F"&amp;MATCH(WORKDAY(A331+1,-250,'Hungarian non-working days'!$A$2:$A$1001),A:A,0))),0),IFERROR(AVERAGEIF(INDIRECT("F"&amp;MATCH(A331,A:A,0)&amp;":F"&amp;MATCH(WORKDAY(A331+1,-10,'Hungarian non-working days'!$A$2:$A$1001),A:A,0)),"&gt;0",INDIRECT("F"&amp;MATCH(A331,A:A,0)&amp;":F"&amp;MATCH(WORKDAY(A331+1,-10,'Hungarian non-working days'!$A$2:$A$1001),A:A,0))),0)),"-")</f>
        <v>0</v>
      </c>
      <c r="H331" s="27">
        <f>IF(A331&lt;WORKDAY('Control panel'!$D$10,2,'Hungarian non-working days'!A327:A10325),"",IF(I331="Y",IFERROR(E331/G331,0),"-"))</f>
        <v>0</v>
      </c>
      <c r="I331" s="26" t="str">
        <f>IF(WORKDAY(A331,1,'Hungarian non-working days'!$A$2:$A$1001)=A331+1,"Y","N")</f>
        <v>Y</v>
      </c>
      <c r="K331" s="39">
        <v>325</v>
      </c>
      <c r="L331" s="40">
        <f>(1-'Control panel'!$D$2)*POWER('Control panel'!$D$2,K331-1)/(1-POWER('Control panel'!$D$2,365))</f>
        <v>0.00021446581797040585</v>
      </c>
    </row>
    <row r="332" spans="1:12" ht="15">
      <c r="A332" s="1">
        <f>'Control panel'!A341</f>
        <v>44996</v>
      </c>
      <c r="B332" s="4">
        <f>'Control panel'!B341-'Control panel'!C341</f>
        <v>0</v>
      </c>
      <c r="C332" s="28">
        <f>IF(B332&lt;0,-'Control panel'!E341*(B332/1000)*IF('Control panel'!$D$8="Yes",1.27,1),-'Control panel'!D341*(B332/1000)*IF('Control panel'!$D$8="Yes",1.27,1))</f>
        <v>0</v>
      </c>
      <c r="D332" s="3">
        <f>'Control panel'!E341*('Control panel'!C341/1000)</f>
        <v>0</v>
      </c>
      <c r="E332" s="3" t="str">
        <f ca="1">IF(I332="Y",+SUM(INDIRECT("C"&amp;MATCH(A332,A:A,0)&amp;":C"&amp;MATCH(WORKDAY(A332+1,-2,'Hungarian non-working days'!$A$2:$A$1001),A:A,0))),"-")</f>
        <v>-</v>
      </c>
      <c r="F332" s="3" t="str">
        <f ca="1">IF(I332="Y",SUM(INDIRECT("D"&amp;MATCH(A332,A:A,0)&amp;":D"&amp;MATCH(WORKDAY(A332+1,-2,'Hungarian non-working days'!$A$2:$A$1001),A:A,0))),"-")</f>
        <v>-</v>
      </c>
      <c r="G332" s="3" t="str">
        <f ca="1">IF(I332="Y",MAX(IFERROR(AVERAGEIF(INDIRECT("F"&amp;MATCH(A332,A:A,0)&amp;":F"&amp;MATCH(WORKDAY(A332+1,-250,'Hungarian non-working days'!$A$2:$A$1001),A:A,0)),"&gt;0",INDIRECT("F"&amp;MATCH(A332,A:A,0)&amp;":F"&amp;MATCH(WORKDAY(A332+1,-250,'Hungarian non-working days'!$A$2:$A$1001),A:A,0))),0),IFERROR(AVERAGEIF(INDIRECT("F"&amp;MATCH(A332,A:A,0)&amp;":F"&amp;MATCH(WORKDAY(A332+1,-10,'Hungarian non-working days'!$A$2:$A$1001),A:A,0)),"&gt;0",INDIRECT("F"&amp;MATCH(A332,A:A,0)&amp;":F"&amp;MATCH(WORKDAY(A332+1,-10,'Hungarian non-working days'!$A$2:$A$1001),A:A,0))),0)),"-")</f>
        <v>-</v>
      </c>
      <c r="H332" s="27" t="str">
        <f>IF(A332&lt;WORKDAY('Control panel'!$D$10,2,'Hungarian non-working days'!A328:A10326),"",IF(I332="Y",IFERROR(E332/G332,0),"-"))</f>
        <v>-</v>
      </c>
      <c r="I332" s="26" t="str">
        <f>IF(WORKDAY(A332,1,'Hungarian non-working days'!$A$2:$A$1001)=A332+1,"Y","N")</f>
        <v>N</v>
      </c>
      <c r="K332" s="39">
        <v>326</v>
      </c>
      <c r="L332" s="40">
        <f>(1-'Control panel'!$D$2)*POWER('Control panel'!$D$2,K332-1)/(1-POWER('Control panel'!$D$2,365))</f>
        <v>0.00021178499524577581</v>
      </c>
    </row>
    <row r="333" spans="1:12" ht="15">
      <c r="A333" s="1">
        <f>'Control panel'!A342</f>
        <v>44995</v>
      </c>
      <c r="B333" s="4">
        <f>'Control panel'!B342-'Control panel'!C342</f>
        <v>0</v>
      </c>
      <c r="C333" s="28">
        <f>IF(B333&lt;0,-'Control panel'!E342*(B333/1000)*IF('Control panel'!$D$8="Yes",1.27,1),-'Control panel'!D342*(B333/1000)*IF('Control panel'!$D$8="Yes",1.27,1))</f>
        <v>0</v>
      </c>
      <c r="D333" s="3">
        <f>'Control panel'!E342*('Control panel'!C342/1000)</f>
        <v>0</v>
      </c>
      <c r="E333" s="3" t="str">
        <f ca="1">IF(I333="Y",+SUM(INDIRECT("C"&amp;MATCH(A333,A:A,0)&amp;":C"&amp;MATCH(WORKDAY(A333+1,-2,'Hungarian non-working days'!$A$2:$A$1001),A:A,0))),"-")</f>
        <v>-</v>
      </c>
      <c r="F333" s="3" t="str">
        <f ca="1">IF(I333="Y",SUM(INDIRECT("D"&amp;MATCH(A333,A:A,0)&amp;":D"&amp;MATCH(WORKDAY(A333+1,-2,'Hungarian non-working days'!$A$2:$A$1001),A:A,0))),"-")</f>
        <v>-</v>
      </c>
      <c r="G333" s="3" t="str">
        <f ca="1">IF(I333="Y",MAX(IFERROR(AVERAGEIF(INDIRECT("F"&amp;MATCH(A333,A:A,0)&amp;":F"&amp;MATCH(WORKDAY(A333+1,-250,'Hungarian non-working days'!$A$2:$A$1001),A:A,0)),"&gt;0",INDIRECT("F"&amp;MATCH(A333,A:A,0)&amp;":F"&amp;MATCH(WORKDAY(A333+1,-250,'Hungarian non-working days'!$A$2:$A$1001),A:A,0))),0),IFERROR(AVERAGEIF(INDIRECT("F"&amp;MATCH(A333,A:A,0)&amp;":F"&amp;MATCH(WORKDAY(A333+1,-10,'Hungarian non-working days'!$A$2:$A$1001),A:A,0)),"&gt;0",INDIRECT("F"&amp;MATCH(A333,A:A,0)&amp;":F"&amp;MATCH(WORKDAY(A333+1,-10,'Hungarian non-working days'!$A$2:$A$1001),A:A,0))),0)),"-")</f>
        <v>-</v>
      </c>
      <c r="H333" s="27" t="str">
        <f>IF(A333&lt;WORKDAY('Control panel'!$D$10,2,'Hungarian non-working days'!A329:A10327),"",IF(I333="Y",IFERROR(E333/G333,0),"-"))</f>
        <v>-</v>
      </c>
      <c r="I333" s="26" t="str">
        <f>IF(WORKDAY(A333,1,'Hungarian non-working days'!$A$2:$A$1001)=A333+1,"Y","N")</f>
        <v>N</v>
      </c>
      <c r="K333" s="39">
        <v>327</v>
      </c>
      <c r="L333" s="40">
        <f>(1-'Control panel'!$D$2)*POWER('Control panel'!$D$2,K333-1)/(1-POWER('Control panel'!$D$2,365))</f>
        <v>0.00020913768280520363</v>
      </c>
    </row>
    <row r="334" spans="1:12" ht="15">
      <c r="A334" s="1">
        <f>'Control panel'!A343</f>
        <v>44994</v>
      </c>
      <c r="B334" s="4">
        <f>'Control panel'!B343-'Control panel'!C343</f>
        <v>0</v>
      </c>
      <c r="C334" s="28">
        <f>IF(B334&lt;0,-'Control panel'!E343*(B334/1000)*IF('Control panel'!$D$8="Yes",1.27,1),-'Control panel'!D343*(B334/1000)*IF('Control panel'!$D$8="Yes",1.27,1))</f>
        <v>0</v>
      </c>
      <c r="D334" s="3">
        <f>'Control panel'!E343*('Control panel'!C343/1000)</f>
        <v>0</v>
      </c>
      <c r="E334" s="3">
        <f ca="1">IF(I334="Y",+SUM(INDIRECT("C"&amp;MATCH(A334,A:A,0)&amp;":C"&amp;MATCH(WORKDAY(A334+1,-2,'Hungarian non-working days'!$A$2:$A$1001),A:A,0))),"-")</f>
        <v>0</v>
      </c>
      <c r="F334" s="3">
        <f ca="1">IF(I334="Y",SUM(INDIRECT("D"&amp;MATCH(A334,A:A,0)&amp;":D"&amp;MATCH(WORKDAY(A334+1,-2,'Hungarian non-working days'!$A$2:$A$1001),A:A,0))),"-")</f>
        <v>0</v>
      </c>
      <c r="G334" s="3">
        <f ca="1">IF(I334="Y",MAX(IFERROR(AVERAGEIF(INDIRECT("F"&amp;MATCH(A334,A:A,0)&amp;":F"&amp;MATCH(WORKDAY(A334+1,-250,'Hungarian non-working days'!$A$2:$A$1001),A:A,0)),"&gt;0",INDIRECT("F"&amp;MATCH(A334,A:A,0)&amp;":F"&amp;MATCH(WORKDAY(A334+1,-250,'Hungarian non-working days'!$A$2:$A$1001),A:A,0))),0),IFERROR(AVERAGEIF(INDIRECT("F"&amp;MATCH(A334,A:A,0)&amp;":F"&amp;MATCH(WORKDAY(A334+1,-10,'Hungarian non-working days'!$A$2:$A$1001),A:A,0)),"&gt;0",INDIRECT("F"&amp;MATCH(A334,A:A,0)&amp;":F"&amp;MATCH(WORKDAY(A334+1,-10,'Hungarian non-working days'!$A$2:$A$1001),A:A,0))),0)),"-")</f>
        <v>0</v>
      </c>
      <c r="H334" s="27">
        <f>IF(A334&lt;WORKDAY('Control panel'!$D$10,2,'Hungarian non-working days'!A330:A10328),"",IF(I334="Y",IFERROR(E334/G334,0),"-"))</f>
        <v>0</v>
      </c>
      <c r="I334" s="26" t="str">
        <f>IF(WORKDAY(A334,1,'Hungarian non-working days'!$A$2:$A$1001)=A334+1,"Y","N")</f>
        <v>Y</v>
      </c>
      <c r="K334" s="39">
        <v>328</v>
      </c>
      <c r="L334" s="40">
        <f>(1-'Control panel'!$D$2)*POWER('Control panel'!$D$2,K334-1)/(1-POWER('Control panel'!$D$2,365))</f>
        <v>0.00020652346177013858</v>
      </c>
    </row>
    <row r="335" spans="1:12" ht="15">
      <c r="A335" s="1">
        <f>'Control panel'!A344</f>
        <v>44993</v>
      </c>
      <c r="B335" s="4">
        <f>'Control panel'!B344-'Control panel'!C344</f>
        <v>0</v>
      </c>
      <c r="C335" s="28">
        <f>IF(B335&lt;0,-'Control panel'!E344*(B335/1000)*IF('Control panel'!$D$8="Yes",1.27,1),-'Control panel'!D344*(B335/1000)*IF('Control panel'!$D$8="Yes",1.27,1))</f>
        <v>0</v>
      </c>
      <c r="D335" s="3">
        <f>'Control panel'!E344*('Control panel'!C344/1000)</f>
        <v>0</v>
      </c>
      <c r="E335" s="3">
        <f ca="1">IF(I335="Y",+SUM(INDIRECT("C"&amp;MATCH(A335,A:A,0)&amp;":C"&amp;MATCH(WORKDAY(A335+1,-2,'Hungarian non-working days'!$A$2:$A$1001),A:A,0))),"-")</f>
        <v>0</v>
      </c>
      <c r="F335" s="3">
        <f ca="1">IF(I335="Y",SUM(INDIRECT("D"&amp;MATCH(A335,A:A,0)&amp;":D"&amp;MATCH(WORKDAY(A335+1,-2,'Hungarian non-working days'!$A$2:$A$1001),A:A,0))),"-")</f>
        <v>0</v>
      </c>
      <c r="G335" s="3">
        <f ca="1">IF(I335="Y",MAX(IFERROR(AVERAGEIF(INDIRECT("F"&amp;MATCH(A335,A:A,0)&amp;":F"&amp;MATCH(WORKDAY(A335+1,-250,'Hungarian non-working days'!$A$2:$A$1001),A:A,0)),"&gt;0",INDIRECT("F"&amp;MATCH(A335,A:A,0)&amp;":F"&amp;MATCH(WORKDAY(A335+1,-250,'Hungarian non-working days'!$A$2:$A$1001),A:A,0))),0),IFERROR(AVERAGEIF(INDIRECT("F"&amp;MATCH(A335,A:A,0)&amp;":F"&amp;MATCH(WORKDAY(A335+1,-10,'Hungarian non-working days'!$A$2:$A$1001),A:A,0)),"&gt;0",INDIRECT("F"&amp;MATCH(A335,A:A,0)&amp;":F"&amp;MATCH(WORKDAY(A335+1,-10,'Hungarian non-working days'!$A$2:$A$1001),A:A,0))),0)),"-")</f>
        <v>0</v>
      </c>
      <c r="H335" s="27">
        <f>IF(A335&lt;WORKDAY('Control panel'!$D$10,2,'Hungarian non-working days'!A331:A10329),"",IF(I335="Y",IFERROR(E335/G335,0),"-"))</f>
        <v>0</v>
      </c>
      <c r="I335" s="26" t="str">
        <f>IF(WORKDAY(A335,1,'Hungarian non-working days'!$A$2:$A$1001)=A335+1,"Y","N")</f>
        <v>Y</v>
      </c>
      <c r="K335" s="39">
        <v>329</v>
      </c>
      <c r="L335" s="40">
        <f>(1-'Control panel'!$D$2)*POWER('Control panel'!$D$2,K335-1)/(1-POWER('Control panel'!$D$2,365))</f>
        <v>0.00020394191849801185</v>
      </c>
    </row>
    <row r="336" spans="1:12" ht="15">
      <c r="A336" s="1">
        <f>'Control panel'!A345</f>
        <v>44992</v>
      </c>
      <c r="B336" s="4">
        <f>'Control panel'!B345-'Control panel'!C345</f>
        <v>0</v>
      </c>
      <c r="C336" s="28">
        <f>IF(B336&lt;0,-'Control panel'!E345*(B336/1000)*IF('Control panel'!$D$8="Yes",1.27,1),-'Control panel'!D345*(B336/1000)*IF('Control panel'!$D$8="Yes",1.27,1))</f>
        <v>0</v>
      </c>
      <c r="D336" s="3">
        <f>'Control panel'!E345*('Control panel'!C345/1000)</f>
        <v>0</v>
      </c>
      <c r="E336" s="3">
        <f ca="1">IF(I336="Y",+SUM(INDIRECT("C"&amp;MATCH(A336,A:A,0)&amp;":C"&amp;MATCH(WORKDAY(A336+1,-2,'Hungarian non-working days'!$A$2:$A$1001),A:A,0))),"-")</f>
        <v>0</v>
      </c>
      <c r="F336" s="3">
        <f ca="1">IF(I336="Y",SUM(INDIRECT("D"&amp;MATCH(A336,A:A,0)&amp;":D"&amp;MATCH(WORKDAY(A336+1,-2,'Hungarian non-working days'!$A$2:$A$1001),A:A,0))),"-")</f>
        <v>0</v>
      </c>
      <c r="G336" s="3">
        <f ca="1">IF(I336="Y",MAX(IFERROR(AVERAGEIF(INDIRECT("F"&amp;MATCH(A336,A:A,0)&amp;":F"&amp;MATCH(WORKDAY(A336+1,-250,'Hungarian non-working days'!$A$2:$A$1001),A:A,0)),"&gt;0",INDIRECT("F"&amp;MATCH(A336,A:A,0)&amp;":F"&amp;MATCH(WORKDAY(A336+1,-250,'Hungarian non-working days'!$A$2:$A$1001),A:A,0))),0),IFERROR(AVERAGEIF(INDIRECT("F"&amp;MATCH(A336,A:A,0)&amp;":F"&amp;MATCH(WORKDAY(A336+1,-10,'Hungarian non-working days'!$A$2:$A$1001),A:A,0)),"&gt;0",INDIRECT("F"&amp;MATCH(A336,A:A,0)&amp;":F"&amp;MATCH(WORKDAY(A336+1,-10,'Hungarian non-working days'!$A$2:$A$1001),A:A,0))),0)),"-")</f>
        <v>0</v>
      </c>
      <c r="H336" s="27">
        <f>IF(A336&lt;WORKDAY('Control panel'!$D$10,2,'Hungarian non-working days'!A332:A10330),"",IF(I336="Y",IFERROR(E336/G336,0),"-"))</f>
        <v>0</v>
      </c>
      <c r="I336" s="26" t="str">
        <f>IF(WORKDAY(A336,1,'Hungarian non-working days'!$A$2:$A$1001)=A336+1,"Y","N")</f>
        <v>Y</v>
      </c>
      <c r="K336" s="39">
        <v>330</v>
      </c>
      <c r="L336" s="40">
        <f>(1-'Control panel'!$D$2)*POWER('Control panel'!$D$2,K336-1)/(1-POWER('Control panel'!$D$2,365))</f>
        <v>0.0002013926445167867</v>
      </c>
    </row>
    <row r="337" spans="1:12" ht="15">
      <c r="A337" s="1">
        <f>'Control panel'!A346</f>
        <v>44991</v>
      </c>
      <c r="B337" s="4">
        <f>'Control panel'!B346-'Control panel'!C346</f>
        <v>0</v>
      </c>
      <c r="C337" s="28">
        <f>IF(B337&lt;0,-'Control panel'!E346*(B337/1000)*IF('Control panel'!$D$8="Yes",1.27,1),-'Control panel'!D346*(B337/1000)*IF('Control panel'!$D$8="Yes",1.27,1))</f>
        <v>0</v>
      </c>
      <c r="D337" s="3">
        <f>'Control panel'!E346*('Control panel'!C346/1000)</f>
        <v>0</v>
      </c>
      <c r="E337" s="3">
        <f ca="1">IF(I337="Y",+SUM(INDIRECT("C"&amp;MATCH(A337,A:A,0)&amp;":C"&amp;MATCH(WORKDAY(A337+1,-2,'Hungarian non-working days'!$A$2:$A$1001),A:A,0))),"-")</f>
        <v>0</v>
      </c>
      <c r="F337" s="3">
        <f ca="1">IF(I337="Y",SUM(INDIRECT("D"&amp;MATCH(A337,A:A,0)&amp;":D"&amp;MATCH(WORKDAY(A337+1,-2,'Hungarian non-working days'!$A$2:$A$1001),A:A,0))),"-")</f>
        <v>0</v>
      </c>
      <c r="G337" s="3">
        <f ca="1">IF(I337="Y",MAX(IFERROR(AVERAGEIF(INDIRECT("F"&amp;MATCH(A337,A:A,0)&amp;":F"&amp;MATCH(WORKDAY(A337+1,-250,'Hungarian non-working days'!$A$2:$A$1001),A:A,0)),"&gt;0",INDIRECT("F"&amp;MATCH(A337,A:A,0)&amp;":F"&amp;MATCH(WORKDAY(A337+1,-250,'Hungarian non-working days'!$A$2:$A$1001),A:A,0))),0),IFERROR(AVERAGEIF(INDIRECT("F"&amp;MATCH(A337,A:A,0)&amp;":F"&amp;MATCH(WORKDAY(A337+1,-10,'Hungarian non-working days'!$A$2:$A$1001),A:A,0)),"&gt;0",INDIRECT("F"&amp;MATCH(A337,A:A,0)&amp;":F"&amp;MATCH(WORKDAY(A337+1,-10,'Hungarian non-working days'!$A$2:$A$1001),A:A,0))),0)),"-")</f>
        <v>0</v>
      </c>
      <c r="H337" s="27">
        <f>IF(A337&lt;WORKDAY('Control panel'!$D$10,2,'Hungarian non-working days'!A333:A10331),"",IF(I337="Y",IFERROR(E337/G337,0),"-"))</f>
        <v>0</v>
      </c>
      <c r="I337" s="26" t="str">
        <f>IF(WORKDAY(A337,1,'Hungarian non-working days'!$A$2:$A$1001)=A337+1,"Y","N")</f>
        <v>Y</v>
      </c>
      <c r="K337" s="39">
        <v>331</v>
      </c>
      <c r="L337" s="40">
        <f>(1-'Control panel'!$D$2)*POWER('Control panel'!$D$2,K337-1)/(1-POWER('Control panel'!$D$2,365))</f>
        <v>0.00019887523646032687</v>
      </c>
    </row>
    <row r="338" spans="1:12" ht="15">
      <c r="A338" s="1">
        <f>'Control panel'!A347</f>
        <v>44990</v>
      </c>
      <c r="B338" s="4">
        <f>'Control panel'!B347-'Control panel'!C347</f>
        <v>0</v>
      </c>
      <c r="C338" s="28">
        <f>IF(B338&lt;0,-'Control panel'!E347*(B338/1000)*IF('Control panel'!$D$8="Yes",1.27,1),-'Control panel'!D347*(B338/1000)*IF('Control panel'!$D$8="Yes",1.27,1))</f>
        <v>0</v>
      </c>
      <c r="D338" s="3">
        <f>'Control panel'!E347*('Control panel'!C347/1000)</f>
        <v>0</v>
      </c>
      <c r="E338" s="3">
        <f ca="1">IF(I338="Y",+SUM(INDIRECT("C"&amp;MATCH(A338,A:A,0)&amp;":C"&amp;MATCH(WORKDAY(A338+1,-2,'Hungarian non-working days'!$A$2:$A$1001),A:A,0))),"-")</f>
        <v>0</v>
      </c>
      <c r="F338" s="3">
        <f ca="1">IF(I338="Y",SUM(INDIRECT("D"&amp;MATCH(A338,A:A,0)&amp;":D"&amp;MATCH(WORKDAY(A338+1,-2,'Hungarian non-working days'!$A$2:$A$1001),A:A,0))),"-")</f>
        <v>0</v>
      </c>
      <c r="G338" s="3">
        <f ca="1">IF(I338="Y",MAX(IFERROR(AVERAGEIF(INDIRECT("F"&amp;MATCH(A338,A:A,0)&amp;":F"&amp;MATCH(WORKDAY(A338+1,-250,'Hungarian non-working days'!$A$2:$A$1001),A:A,0)),"&gt;0",INDIRECT("F"&amp;MATCH(A338,A:A,0)&amp;":F"&amp;MATCH(WORKDAY(A338+1,-250,'Hungarian non-working days'!$A$2:$A$1001),A:A,0))),0),IFERROR(AVERAGEIF(INDIRECT("F"&amp;MATCH(A338,A:A,0)&amp;":F"&amp;MATCH(WORKDAY(A338+1,-10,'Hungarian non-working days'!$A$2:$A$1001),A:A,0)),"&gt;0",INDIRECT("F"&amp;MATCH(A338,A:A,0)&amp;":F"&amp;MATCH(WORKDAY(A338+1,-10,'Hungarian non-working days'!$A$2:$A$1001),A:A,0))),0)),"-")</f>
        <v>0</v>
      </c>
      <c r="H338" s="27">
        <f>IF(A338&lt;WORKDAY('Control panel'!$D$10,2,'Hungarian non-working days'!A334:A10332),"",IF(I338="Y",IFERROR(E338/G338,0),"-"))</f>
        <v>0</v>
      </c>
      <c r="I338" s="26" t="str">
        <f>IF(WORKDAY(A338,1,'Hungarian non-working days'!$A$2:$A$1001)=A338+1,"Y","N")</f>
        <v>Y</v>
      </c>
      <c r="K338" s="39">
        <v>332</v>
      </c>
      <c r="L338" s="40">
        <f>(1-'Control panel'!$D$2)*POWER('Control panel'!$D$2,K338-1)/(1-POWER('Control panel'!$D$2,365))</f>
        <v>0.00019638929600457279</v>
      </c>
    </row>
    <row r="339" spans="1:12" ht="15">
      <c r="A339" s="1">
        <f>'Control panel'!A348</f>
        <v>44989</v>
      </c>
      <c r="B339" s="4">
        <f>'Control panel'!B348-'Control panel'!C348</f>
        <v>0</v>
      </c>
      <c r="C339" s="28">
        <f>IF(B339&lt;0,-'Control panel'!E348*(B339/1000)*IF('Control panel'!$D$8="Yes",1.27,1),-'Control panel'!D348*(B339/1000)*IF('Control panel'!$D$8="Yes",1.27,1))</f>
        <v>0</v>
      </c>
      <c r="D339" s="3">
        <f>'Control panel'!E348*('Control panel'!C348/1000)</f>
        <v>0</v>
      </c>
      <c r="E339" s="3" t="str">
        <f ca="1">IF(I339="Y",+SUM(INDIRECT("C"&amp;MATCH(A339,A:A,0)&amp;":C"&amp;MATCH(WORKDAY(A339+1,-2,'Hungarian non-working days'!$A$2:$A$1001),A:A,0))),"-")</f>
        <v>-</v>
      </c>
      <c r="F339" s="3" t="str">
        <f ca="1">IF(I339="Y",SUM(INDIRECT("D"&amp;MATCH(A339,A:A,0)&amp;":D"&amp;MATCH(WORKDAY(A339+1,-2,'Hungarian non-working days'!$A$2:$A$1001),A:A,0))),"-")</f>
        <v>-</v>
      </c>
      <c r="G339" s="3" t="str">
        <f ca="1">IF(I339="Y",MAX(IFERROR(AVERAGEIF(INDIRECT("F"&amp;MATCH(A339,A:A,0)&amp;":F"&amp;MATCH(WORKDAY(A339+1,-250,'Hungarian non-working days'!$A$2:$A$1001),A:A,0)),"&gt;0",INDIRECT("F"&amp;MATCH(A339,A:A,0)&amp;":F"&amp;MATCH(WORKDAY(A339+1,-250,'Hungarian non-working days'!$A$2:$A$1001),A:A,0))),0),IFERROR(AVERAGEIF(INDIRECT("F"&amp;MATCH(A339,A:A,0)&amp;":F"&amp;MATCH(WORKDAY(A339+1,-10,'Hungarian non-working days'!$A$2:$A$1001),A:A,0)),"&gt;0",INDIRECT("F"&amp;MATCH(A339,A:A,0)&amp;":F"&amp;MATCH(WORKDAY(A339+1,-10,'Hungarian non-working days'!$A$2:$A$1001),A:A,0))),0)),"-")</f>
        <v>-</v>
      </c>
      <c r="H339" s="27" t="str">
        <f>IF(A339&lt;WORKDAY('Control panel'!$D$10,2,'Hungarian non-working days'!A335:A10333),"",IF(I339="Y",IFERROR(E339/G339,0),"-"))</f>
        <v>-</v>
      </c>
      <c r="I339" s="26" t="str">
        <f>IF(WORKDAY(A339,1,'Hungarian non-working days'!$A$2:$A$1001)=A339+1,"Y","N")</f>
        <v>N</v>
      </c>
      <c r="K339" s="39">
        <v>333</v>
      </c>
      <c r="L339" s="40">
        <f>(1-'Control panel'!$D$2)*POWER('Control panel'!$D$2,K339-1)/(1-POWER('Control panel'!$D$2,365))</f>
        <v>0.00019393442980451564</v>
      </c>
    </row>
    <row r="340" spans="1:12" ht="15">
      <c r="A340" s="1">
        <f>'Control panel'!A349</f>
        <v>44988</v>
      </c>
      <c r="B340" s="4">
        <f>'Control panel'!B349-'Control panel'!C349</f>
        <v>0</v>
      </c>
      <c r="C340" s="28">
        <f>IF(B340&lt;0,-'Control panel'!E349*(B340/1000)*IF('Control panel'!$D$8="Yes",1.27,1),-'Control panel'!D349*(B340/1000)*IF('Control panel'!$D$8="Yes",1.27,1))</f>
        <v>0</v>
      </c>
      <c r="D340" s="3">
        <f>'Control panel'!E349*('Control panel'!C349/1000)</f>
        <v>0</v>
      </c>
      <c r="E340" s="3" t="str">
        <f ca="1">IF(I340="Y",+SUM(INDIRECT("C"&amp;MATCH(A340,A:A,0)&amp;":C"&amp;MATCH(WORKDAY(A340+1,-2,'Hungarian non-working days'!$A$2:$A$1001),A:A,0))),"-")</f>
        <v>-</v>
      </c>
      <c r="F340" s="3" t="str">
        <f ca="1">IF(I340="Y",SUM(INDIRECT("D"&amp;MATCH(A340,A:A,0)&amp;":D"&amp;MATCH(WORKDAY(A340+1,-2,'Hungarian non-working days'!$A$2:$A$1001),A:A,0))),"-")</f>
        <v>-</v>
      </c>
      <c r="G340" s="3" t="str">
        <f ca="1">IF(I340="Y",MAX(IFERROR(AVERAGEIF(INDIRECT("F"&amp;MATCH(A340,A:A,0)&amp;":F"&amp;MATCH(WORKDAY(A340+1,-250,'Hungarian non-working days'!$A$2:$A$1001),A:A,0)),"&gt;0",INDIRECT("F"&amp;MATCH(A340,A:A,0)&amp;":F"&amp;MATCH(WORKDAY(A340+1,-250,'Hungarian non-working days'!$A$2:$A$1001),A:A,0))),0),IFERROR(AVERAGEIF(INDIRECT("F"&amp;MATCH(A340,A:A,0)&amp;":F"&amp;MATCH(WORKDAY(A340+1,-10,'Hungarian non-working days'!$A$2:$A$1001),A:A,0)),"&gt;0",INDIRECT("F"&amp;MATCH(A340,A:A,0)&amp;":F"&amp;MATCH(WORKDAY(A340+1,-10,'Hungarian non-working days'!$A$2:$A$1001),A:A,0))),0)),"-")</f>
        <v>-</v>
      </c>
      <c r="H340" s="27" t="str">
        <f>IF(A340&lt;WORKDAY('Control panel'!$D$10,2,'Hungarian non-working days'!A336:A10334),"",IF(I340="Y",IFERROR(E340/G340,0),"-"))</f>
        <v>-</v>
      </c>
      <c r="I340" s="26" t="str">
        <f>IF(WORKDAY(A340,1,'Hungarian non-working days'!$A$2:$A$1001)=A340+1,"Y","N")</f>
        <v>N</v>
      </c>
      <c r="K340" s="39">
        <v>334</v>
      </c>
      <c r="L340" s="40">
        <f>(1-'Control panel'!$D$2)*POWER('Control panel'!$D$2,K340-1)/(1-POWER('Control panel'!$D$2,365))</f>
        <v>0.00019151024943195921</v>
      </c>
    </row>
    <row r="341" spans="1:12" ht="15">
      <c r="A341" s="1">
        <f>'Control panel'!A350</f>
        <v>44987</v>
      </c>
      <c r="B341" s="4">
        <f>'Control panel'!B350-'Control panel'!C350</f>
        <v>0</v>
      </c>
      <c r="C341" s="28">
        <f>IF(B341&lt;0,-'Control panel'!E350*(B341/1000)*IF('Control panel'!$D$8="Yes",1.27,1),-'Control panel'!D350*(B341/1000)*IF('Control panel'!$D$8="Yes",1.27,1))</f>
        <v>0</v>
      </c>
      <c r="D341" s="3">
        <f>'Control panel'!E350*('Control panel'!C350/1000)</f>
        <v>0</v>
      </c>
      <c r="E341" s="3">
        <f ca="1">IF(I341="Y",+SUM(INDIRECT("C"&amp;MATCH(A341,A:A,0)&amp;":C"&amp;MATCH(WORKDAY(A341+1,-2,'Hungarian non-working days'!$A$2:$A$1001),A:A,0))),"-")</f>
        <v>0</v>
      </c>
      <c r="F341" s="3">
        <f ca="1">IF(I341="Y",SUM(INDIRECT("D"&amp;MATCH(A341,A:A,0)&amp;":D"&amp;MATCH(WORKDAY(A341+1,-2,'Hungarian non-working days'!$A$2:$A$1001),A:A,0))),"-")</f>
        <v>0</v>
      </c>
      <c r="G341" s="3">
        <f ca="1">IF(I341="Y",MAX(IFERROR(AVERAGEIF(INDIRECT("F"&amp;MATCH(A341,A:A,0)&amp;":F"&amp;MATCH(WORKDAY(A341+1,-250,'Hungarian non-working days'!$A$2:$A$1001),A:A,0)),"&gt;0",INDIRECT("F"&amp;MATCH(A341,A:A,0)&amp;":F"&amp;MATCH(WORKDAY(A341+1,-250,'Hungarian non-working days'!$A$2:$A$1001),A:A,0))),0),IFERROR(AVERAGEIF(INDIRECT("F"&amp;MATCH(A341,A:A,0)&amp;":F"&amp;MATCH(WORKDAY(A341+1,-10,'Hungarian non-working days'!$A$2:$A$1001),A:A,0)),"&gt;0",INDIRECT("F"&amp;MATCH(A341,A:A,0)&amp;":F"&amp;MATCH(WORKDAY(A341+1,-10,'Hungarian non-working days'!$A$2:$A$1001),A:A,0))),0)),"-")</f>
        <v>0</v>
      </c>
      <c r="H341" s="27">
        <f>IF(A341&lt;WORKDAY('Control panel'!$D$10,2,'Hungarian non-working days'!A337:A10335),"",IF(I341="Y",IFERROR(E341/G341,0),"-"))</f>
        <v>0</v>
      </c>
      <c r="I341" s="26" t="str">
        <f>IF(WORKDAY(A341,1,'Hungarian non-working days'!$A$2:$A$1001)=A341+1,"Y","N")</f>
        <v>Y</v>
      </c>
      <c r="K341" s="39">
        <v>335</v>
      </c>
      <c r="L341" s="40">
        <f>(1-'Control panel'!$D$2)*POWER('Control panel'!$D$2,K341-1)/(1-POWER('Control panel'!$D$2,365))</f>
        <v>0.00018911637131405971</v>
      </c>
    </row>
    <row r="342" spans="1:12" ht="15">
      <c r="A342" s="1">
        <f>'Control panel'!A351</f>
        <v>44986</v>
      </c>
      <c r="B342" s="4">
        <f>'Control panel'!B351-'Control panel'!C351</f>
        <v>0</v>
      </c>
      <c r="C342" s="28">
        <f>IF(B342&lt;0,-'Control panel'!E351*(B342/1000)*IF('Control panel'!$D$8="Yes",1.27,1),-'Control panel'!D351*(B342/1000)*IF('Control panel'!$D$8="Yes",1.27,1))</f>
        <v>0</v>
      </c>
      <c r="D342" s="3">
        <f>'Control panel'!E351*('Control panel'!C351/1000)</f>
        <v>0</v>
      </c>
      <c r="E342" s="3">
        <f ca="1">IF(I342="Y",+SUM(INDIRECT("C"&amp;MATCH(A342,A:A,0)&amp;":C"&amp;MATCH(WORKDAY(A342+1,-2,'Hungarian non-working days'!$A$2:$A$1001),A:A,0))),"-")</f>
        <v>0</v>
      </c>
      <c r="F342" s="3">
        <f ca="1">IF(I342="Y",SUM(INDIRECT("D"&amp;MATCH(A342,A:A,0)&amp;":D"&amp;MATCH(WORKDAY(A342+1,-2,'Hungarian non-working days'!$A$2:$A$1001),A:A,0))),"-")</f>
        <v>0</v>
      </c>
      <c r="G342" s="3">
        <f ca="1">IF(I342="Y",MAX(IFERROR(AVERAGEIF(INDIRECT("F"&amp;MATCH(A342,A:A,0)&amp;":F"&amp;MATCH(WORKDAY(A342+1,-250,'Hungarian non-working days'!$A$2:$A$1001),A:A,0)),"&gt;0",INDIRECT("F"&amp;MATCH(A342,A:A,0)&amp;":F"&amp;MATCH(WORKDAY(A342+1,-250,'Hungarian non-working days'!$A$2:$A$1001),A:A,0))),0),IFERROR(AVERAGEIF(INDIRECT("F"&amp;MATCH(A342,A:A,0)&amp;":F"&amp;MATCH(WORKDAY(A342+1,-10,'Hungarian non-working days'!$A$2:$A$1001),A:A,0)),"&gt;0",INDIRECT("F"&amp;MATCH(A342,A:A,0)&amp;":F"&amp;MATCH(WORKDAY(A342+1,-10,'Hungarian non-working days'!$A$2:$A$1001),A:A,0))),0)),"-")</f>
        <v>0</v>
      </c>
      <c r="H342" s="27">
        <f>IF(A342&lt;WORKDAY('Control panel'!$D$10,2,'Hungarian non-working days'!A338:A10336),"",IF(I342="Y",IFERROR(E342/G342,0),"-"))</f>
        <v>0</v>
      </c>
      <c r="I342" s="26" t="str">
        <f>IF(WORKDAY(A342,1,'Hungarian non-working days'!$A$2:$A$1001)=A342+1,"Y","N")</f>
        <v>Y</v>
      </c>
      <c r="K342" s="39">
        <v>336</v>
      </c>
      <c r="L342" s="40">
        <f>(1-'Control panel'!$D$2)*POWER('Control panel'!$D$2,K342-1)/(1-POWER('Control panel'!$D$2,365))</f>
        <v>0.00018675241667263397</v>
      </c>
    </row>
    <row r="343" spans="1:12" ht="15">
      <c r="A343" s="1">
        <f>'Control panel'!A352</f>
        <v>44985</v>
      </c>
      <c r="B343" s="4">
        <f>'Control panel'!B352-'Control panel'!C352</f>
        <v>0</v>
      </c>
      <c r="C343" s="28">
        <f>IF(B343&lt;0,-'Control panel'!E352*(B343/1000)*IF('Control panel'!$D$8="Yes",1.27,1),-'Control panel'!D352*(B343/1000)*IF('Control panel'!$D$8="Yes",1.27,1))</f>
        <v>0</v>
      </c>
      <c r="D343" s="3">
        <f>'Control panel'!E352*('Control panel'!C352/1000)</f>
        <v>0</v>
      </c>
      <c r="E343" s="3">
        <f ca="1">IF(I343="Y",+SUM(INDIRECT("C"&amp;MATCH(A343,A:A,0)&amp;":C"&amp;MATCH(WORKDAY(A343+1,-2,'Hungarian non-working days'!$A$2:$A$1001),A:A,0))),"-")</f>
        <v>0</v>
      </c>
      <c r="F343" s="3">
        <f ca="1">IF(I343="Y",SUM(INDIRECT("D"&amp;MATCH(A343,A:A,0)&amp;":D"&amp;MATCH(WORKDAY(A343+1,-2,'Hungarian non-working days'!$A$2:$A$1001),A:A,0))),"-")</f>
        <v>0</v>
      </c>
      <c r="G343" s="3">
        <f ca="1">IF(I343="Y",MAX(IFERROR(AVERAGEIF(INDIRECT("F"&amp;MATCH(A343,A:A,0)&amp;":F"&amp;MATCH(WORKDAY(A343+1,-250,'Hungarian non-working days'!$A$2:$A$1001),A:A,0)),"&gt;0",INDIRECT("F"&amp;MATCH(A343,A:A,0)&amp;":F"&amp;MATCH(WORKDAY(A343+1,-250,'Hungarian non-working days'!$A$2:$A$1001),A:A,0))),0),IFERROR(AVERAGEIF(INDIRECT("F"&amp;MATCH(A343,A:A,0)&amp;":F"&amp;MATCH(WORKDAY(A343+1,-10,'Hungarian non-working days'!$A$2:$A$1001),A:A,0)),"&gt;0",INDIRECT("F"&amp;MATCH(A343,A:A,0)&amp;":F"&amp;MATCH(WORKDAY(A343+1,-10,'Hungarian non-working days'!$A$2:$A$1001),A:A,0))),0)),"-")</f>
        <v>0</v>
      </c>
      <c r="H343" s="27">
        <f>IF(A343&lt;WORKDAY('Control panel'!$D$10,2,'Hungarian non-working days'!A339:A10337),"",IF(I343="Y",IFERROR(E343/G343,0),"-"))</f>
        <v>0</v>
      </c>
      <c r="I343" s="26" t="str">
        <f>IF(WORKDAY(A343,1,'Hungarian non-working days'!$A$2:$A$1001)=A343+1,"Y","N")</f>
        <v>Y</v>
      </c>
      <c r="K343" s="39">
        <v>337</v>
      </c>
      <c r="L343" s="40">
        <f>(1-'Control panel'!$D$2)*POWER('Control panel'!$D$2,K343-1)/(1-POWER('Control panel'!$D$2,365))</f>
        <v>0.00018441801146422605</v>
      </c>
    </row>
    <row r="344" spans="1:12" ht="15">
      <c r="A344" s="1">
        <f>'Control panel'!A353</f>
        <v>44984</v>
      </c>
      <c r="B344" s="4">
        <f>'Control panel'!B353-'Control panel'!C353</f>
        <v>0</v>
      </c>
      <c r="C344" s="28">
        <f>IF(B344&lt;0,-'Control panel'!E353*(B344/1000)*IF('Control panel'!$D$8="Yes",1.27,1),-'Control panel'!D353*(B344/1000)*IF('Control panel'!$D$8="Yes",1.27,1))</f>
        <v>0</v>
      </c>
      <c r="D344" s="3">
        <f>'Control panel'!E353*('Control panel'!C353/1000)</f>
        <v>0</v>
      </c>
      <c r="E344" s="3">
        <f ca="1">IF(I344="Y",+SUM(INDIRECT("C"&amp;MATCH(A344,A:A,0)&amp;":C"&amp;MATCH(WORKDAY(A344+1,-2,'Hungarian non-working days'!$A$2:$A$1001),A:A,0))),"-")</f>
        <v>0</v>
      </c>
      <c r="F344" s="3">
        <f ca="1">IF(I344="Y",SUM(INDIRECT("D"&amp;MATCH(A344,A:A,0)&amp;":D"&amp;MATCH(WORKDAY(A344+1,-2,'Hungarian non-working days'!$A$2:$A$1001),A:A,0))),"-")</f>
        <v>0</v>
      </c>
      <c r="G344" s="3">
        <f ca="1">IF(I344="Y",MAX(IFERROR(AVERAGEIF(INDIRECT("F"&amp;MATCH(A344,A:A,0)&amp;":F"&amp;MATCH(WORKDAY(A344+1,-250,'Hungarian non-working days'!$A$2:$A$1001),A:A,0)),"&gt;0",INDIRECT("F"&amp;MATCH(A344,A:A,0)&amp;":F"&amp;MATCH(WORKDAY(A344+1,-250,'Hungarian non-working days'!$A$2:$A$1001),A:A,0))),0),IFERROR(AVERAGEIF(INDIRECT("F"&amp;MATCH(A344,A:A,0)&amp;":F"&amp;MATCH(WORKDAY(A344+1,-10,'Hungarian non-working days'!$A$2:$A$1001),A:A,0)),"&gt;0",INDIRECT("F"&amp;MATCH(A344,A:A,0)&amp;":F"&amp;MATCH(WORKDAY(A344+1,-10,'Hungarian non-working days'!$A$2:$A$1001),A:A,0))),0)),"-")</f>
        <v>0</v>
      </c>
      <c r="H344" s="27">
        <f>IF(A344&lt;WORKDAY('Control panel'!$D$10,2,'Hungarian non-working days'!A340:A10338),"",IF(I344="Y",IFERROR(E344/G344,0),"-"))</f>
        <v>0</v>
      </c>
      <c r="I344" s="26" t="str">
        <f>IF(WORKDAY(A344,1,'Hungarian non-working days'!$A$2:$A$1001)=A344+1,"Y","N")</f>
        <v>Y</v>
      </c>
      <c r="K344" s="39">
        <v>338</v>
      </c>
      <c r="L344" s="40">
        <f>(1-'Control panel'!$D$2)*POWER('Control panel'!$D$2,K344-1)/(1-POWER('Control panel'!$D$2,365))</f>
        <v>0.00018211278632092323</v>
      </c>
    </row>
    <row r="345" spans="1:12" ht="15">
      <c r="A345" s="1">
        <f>'Control panel'!A354</f>
        <v>44983</v>
      </c>
      <c r="B345" s="4">
        <f>'Control panel'!B354-'Control panel'!C354</f>
        <v>0</v>
      </c>
      <c r="C345" s="28">
        <f>IF(B345&lt;0,-'Control panel'!E354*(B345/1000)*IF('Control panel'!$D$8="Yes",1.27,1),-'Control panel'!D354*(B345/1000)*IF('Control panel'!$D$8="Yes",1.27,1))</f>
        <v>0</v>
      </c>
      <c r="D345" s="3">
        <f>'Control panel'!E354*('Control panel'!C354/1000)</f>
        <v>0</v>
      </c>
      <c r="E345" s="3">
        <f ca="1">IF(I345="Y",+SUM(INDIRECT("C"&amp;MATCH(A345,A:A,0)&amp;":C"&amp;MATCH(WORKDAY(A345+1,-2,'Hungarian non-working days'!$A$2:$A$1001),A:A,0))),"-")</f>
        <v>0</v>
      </c>
      <c r="F345" s="3">
        <f ca="1">IF(I345="Y",SUM(INDIRECT("D"&amp;MATCH(A345,A:A,0)&amp;":D"&amp;MATCH(WORKDAY(A345+1,-2,'Hungarian non-working days'!$A$2:$A$1001),A:A,0))),"-")</f>
        <v>0</v>
      </c>
      <c r="G345" s="3">
        <f ca="1">IF(I345="Y",MAX(IFERROR(AVERAGEIF(INDIRECT("F"&amp;MATCH(A345,A:A,0)&amp;":F"&amp;MATCH(WORKDAY(A345+1,-250,'Hungarian non-working days'!$A$2:$A$1001),A:A,0)),"&gt;0",INDIRECT("F"&amp;MATCH(A345,A:A,0)&amp;":F"&amp;MATCH(WORKDAY(A345+1,-250,'Hungarian non-working days'!$A$2:$A$1001),A:A,0))),0),IFERROR(AVERAGEIF(INDIRECT("F"&amp;MATCH(A345,A:A,0)&amp;":F"&amp;MATCH(WORKDAY(A345+1,-10,'Hungarian non-working days'!$A$2:$A$1001),A:A,0)),"&gt;0",INDIRECT("F"&amp;MATCH(A345,A:A,0)&amp;":F"&amp;MATCH(WORKDAY(A345+1,-10,'Hungarian non-working days'!$A$2:$A$1001),A:A,0))),0)),"-")</f>
        <v>0</v>
      </c>
      <c r="H345" s="27">
        <f>IF(A345&lt;WORKDAY('Control panel'!$D$10,2,'Hungarian non-working days'!A341:A10339),"",IF(I345="Y",IFERROR(E345/G345,0),"-"))</f>
        <v>0</v>
      </c>
      <c r="I345" s="26" t="str">
        <f>IF(WORKDAY(A345,1,'Hungarian non-working days'!$A$2:$A$1001)=A345+1,"Y","N")</f>
        <v>Y</v>
      </c>
      <c r="K345" s="39">
        <v>339</v>
      </c>
      <c r="L345" s="40">
        <f>(1-'Control panel'!$D$2)*POWER('Control panel'!$D$2,K345-1)/(1-POWER('Control panel'!$D$2,365))</f>
        <v>0.00017983637649191168</v>
      </c>
    </row>
    <row r="346" spans="1:12" ht="15">
      <c r="A346" s="1">
        <f>'Control panel'!A355</f>
        <v>44982</v>
      </c>
      <c r="B346" s="4">
        <f>'Control panel'!B355-'Control panel'!C355</f>
        <v>0</v>
      </c>
      <c r="C346" s="28">
        <f>IF(B346&lt;0,-'Control panel'!E355*(B346/1000)*IF('Control panel'!$D$8="Yes",1.27,1),-'Control panel'!D355*(B346/1000)*IF('Control panel'!$D$8="Yes",1.27,1))</f>
        <v>0</v>
      </c>
      <c r="D346" s="3">
        <f>'Control panel'!E355*('Control panel'!C355/1000)</f>
        <v>0</v>
      </c>
      <c r="E346" s="3" t="str">
        <f ca="1">IF(I346="Y",+SUM(INDIRECT("C"&amp;MATCH(A346,A:A,0)&amp;":C"&amp;MATCH(WORKDAY(A346+1,-2,'Hungarian non-working days'!$A$2:$A$1001),A:A,0))),"-")</f>
        <v>-</v>
      </c>
      <c r="F346" s="3" t="str">
        <f ca="1">IF(I346="Y",SUM(INDIRECT("D"&amp;MATCH(A346,A:A,0)&amp;":D"&amp;MATCH(WORKDAY(A346+1,-2,'Hungarian non-working days'!$A$2:$A$1001),A:A,0))),"-")</f>
        <v>-</v>
      </c>
      <c r="G346" s="3" t="str">
        <f ca="1">IF(I346="Y",MAX(IFERROR(AVERAGEIF(INDIRECT("F"&amp;MATCH(A346,A:A,0)&amp;":F"&amp;MATCH(WORKDAY(A346+1,-250,'Hungarian non-working days'!$A$2:$A$1001),A:A,0)),"&gt;0",INDIRECT("F"&amp;MATCH(A346,A:A,0)&amp;":F"&amp;MATCH(WORKDAY(A346+1,-250,'Hungarian non-working days'!$A$2:$A$1001),A:A,0))),0),IFERROR(AVERAGEIF(INDIRECT("F"&amp;MATCH(A346,A:A,0)&amp;":F"&amp;MATCH(WORKDAY(A346+1,-10,'Hungarian non-working days'!$A$2:$A$1001),A:A,0)),"&gt;0",INDIRECT("F"&amp;MATCH(A346,A:A,0)&amp;":F"&amp;MATCH(WORKDAY(A346+1,-10,'Hungarian non-working days'!$A$2:$A$1001),A:A,0))),0)),"-")</f>
        <v>-</v>
      </c>
      <c r="H346" s="27" t="str">
        <f>IF(A346&lt;WORKDAY('Control panel'!$D$10,2,'Hungarian non-working days'!A342:A10340),"",IF(I346="Y",IFERROR(E346/G346,0),"-"))</f>
        <v>-</v>
      </c>
      <c r="I346" s="26" t="str">
        <f>IF(WORKDAY(A346,1,'Hungarian non-working days'!$A$2:$A$1001)=A346+1,"Y","N")</f>
        <v>N</v>
      </c>
      <c r="K346" s="39">
        <v>340</v>
      </c>
      <c r="L346" s="40">
        <f>(1-'Control panel'!$D$2)*POWER('Control panel'!$D$2,K346-1)/(1-POWER('Control panel'!$D$2,365))</f>
        <v>0.00017758842178576279</v>
      </c>
    </row>
    <row r="347" spans="1:12" ht="15">
      <c r="A347" s="1">
        <f>'Control panel'!A356</f>
        <v>44981</v>
      </c>
      <c r="B347" s="4">
        <f>'Control panel'!B356-'Control panel'!C356</f>
        <v>0</v>
      </c>
      <c r="C347" s="28">
        <f>IF(B347&lt;0,-'Control panel'!E356*(B347/1000)*IF('Control panel'!$D$8="Yes",1.27,1),-'Control panel'!D356*(B347/1000)*IF('Control panel'!$D$8="Yes",1.27,1))</f>
        <v>0</v>
      </c>
      <c r="D347" s="3">
        <f>'Control panel'!E356*('Control panel'!C356/1000)</f>
        <v>0</v>
      </c>
      <c r="E347" s="3" t="str">
        <f ca="1">IF(I347="Y",+SUM(INDIRECT("C"&amp;MATCH(A347,A:A,0)&amp;":C"&amp;MATCH(WORKDAY(A347+1,-2,'Hungarian non-working days'!$A$2:$A$1001),A:A,0))),"-")</f>
        <v>-</v>
      </c>
      <c r="F347" s="3" t="str">
        <f ca="1">IF(I347="Y",SUM(INDIRECT("D"&amp;MATCH(A347,A:A,0)&amp;":D"&amp;MATCH(WORKDAY(A347+1,-2,'Hungarian non-working days'!$A$2:$A$1001),A:A,0))),"-")</f>
        <v>-</v>
      </c>
      <c r="G347" s="3" t="str">
        <f ca="1">IF(I347="Y",MAX(IFERROR(AVERAGEIF(INDIRECT("F"&amp;MATCH(A347,A:A,0)&amp;":F"&amp;MATCH(WORKDAY(A347+1,-250,'Hungarian non-working days'!$A$2:$A$1001),A:A,0)),"&gt;0",INDIRECT("F"&amp;MATCH(A347,A:A,0)&amp;":F"&amp;MATCH(WORKDAY(A347+1,-250,'Hungarian non-working days'!$A$2:$A$1001),A:A,0))),0),IFERROR(AVERAGEIF(INDIRECT("F"&amp;MATCH(A347,A:A,0)&amp;":F"&amp;MATCH(WORKDAY(A347+1,-10,'Hungarian non-working days'!$A$2:$A$1001),A:A,0)),"&gt;0",INDIRECT("F"&amp;MATCH(A347,A:A,0)&amp;":F"&amp;MATCH(WORKDAY(A347+1,-10,'Hungarian non-working days'!$A$2:$A$1001),A:A,0))),0)),"-")</f>
        <v>-</v>
      </c>
      <c r="H347" s="27" t="str">
        <f>IF(A347&lt;WORKDAY('Control panel'!$D$10,2,'Hungarian non-working days'!A343:A10341),"",IF(I347="Y",IFERROR(E347/G347,0),"-"))</f>
        <v>-</v>
      </c>
      <c r="I347" s="26" t="str">
        <f>IF(WORKDAY(A347,1,'Hungarian non-working days'!$A$2:$A$1001)=A347+1,"Y","N")</f>
        <v>N</v>
      </c>
      <c r="K347" s="39">
        <v>341</v>
      </c>
      <c r="L347" s="40">
        <f>(1-'Control panel'!$D$2)*POWER('Control panel'!$D$2,K347-1)/(1-POWER('Control panel'!$D$2,365))</f>
        <v>0.00017536856651344078</v>
      </c>
    </row>
    <row r="348" spans="1:12" ht="15">
      <c r="A348" s="1">
        <f>'Control panel'!A357</f>
        <v>44980</v>
      </c>
      <c r="B348" s="4">
        <f>'Control panel'!B357-'Control panel'!C357</f>
        <v>0</v>
      </c>
      <c r="C348" s="28">
        <f>IF(B348&lt;0,-'Control panel'!E357*(B348/1000)*IF('Control panel'!$D$8="Yes",1.27,1),-'Control panel'!D357*(B348/1000)*IF('Control panel'!$D$8="Yes",1.27,1))</f>
        <v>0</v>
      </c>
      <c r="D348" s="3">
        <f>'Control panel'!E357*('Control panel'!C357/1000)</f>
        <v>0</v>
      </c>
      <c r="E348" s="3">
        <f ca="1">IF(I348="Y",+SUM(INDIRECT("C"&amp;MATCH(A348,A:A,0)&amp;":C"&amp;MATCH(WORKDAY(A348+1,-2,'Hungarian non-working days'!$A$2:$A$1001),A:A,0))),"-")</f>
        <v>0</v>
      </c>
      <c r="F348" s="3">
        <f ca="1">IF(I348="Y",SUM(INDIRECT("D"&amp;MATCH(A348,A:A,0)&amp;":D"&amp;MATCH(WORKDAY(A348+1,-2,'Hungarian non-working days'!$A$2:$A$1001),A:A,0))),"-")</f>
        <v>0</v>
      </c>
      <c r="G348" s="3">
        <f ca="1">IF(I348="Y",MAX(IFERROR(AVERAGEIF(INDIRECT("F"&amp;MATCH(A348,A:A,0)&amp;":F"&amp;MATCH(WORKDAY(A348+1,-250,'Hungarian non-working days'!$A$2:$A$1001),A:A,0)),"&gt;0",INDIRECT("F"&amp;MATCH(A348,A:A,0)&amp;":F"&amp;MATCH(WORKDAY(A348+1,-250,'Hungarian non-working days'!$A$2:$A$1001),A:A,0))),0),IFERROR(AVERAGEIF(INDIRECT("F"&amp;MATCH(A348,A:A,0)&amp;":F"&amp;MATCH(WORKDAY(A348+1,-10,'Hungarian non-working days'!$A$2:$A$1001),A:A,0)),"&gt;0",INDIRECT("F"&amp;MATCH(A348,A:A,0)&amp;":F"&amp;MATCH(WORKDAY(A348+1,-10,'Hungarian non-working days'!$A$2:$A$1001),A:A,0))),0)),"-")</f>
        <v>0</v>
      </c>
      <c r="H348" s="27">
        <f>IF(A348&lt;WORKDAY('Control panel'!$D$10,2,'Hungarian non-working days'!A344:A10342),"",IF(I348="Y",IFERROR(E348/G348,0),"-"))</f>
        <v>0</v>
      </c>
      <c r="I348" s="26" t="str">
        <f>IF(WORKDAY(A348,1,'Hungarian non-working days'!$A$2:$A$1001)=A348+1,"Y","N")</f>
        <v>Y</v>
      </c>
      <c r="K348" s="39">
        <v>342</v>
      </c>
      <c r="L348" s="40">
        <f>(1-'Control panel'!$D$2)*POWER('Control panel'!$D$2,K348-1)/(1-POWER('Control panel'!$D$2,365))</f>
        <v>0.00017317645943202279</v>
      </c>
    </row>
    <row r="349" spans="1:12" ht="15">
      <c r="A349" s="1">
        <f>'Control panel'!A358</f>
        <v>44979</v>
      </c>
      <c r="B349" s="4">
        <f>'Control panel'!B358-'Control panel'!C358</f>
        <v>0</v>
      </c>
      <c r="C349" s="28">
        <f>IF(B349&lt;0,-'Control panel'!E358*(B349/1000)*IF('Control panel'!$D$8="Yes",1.27,1),-'Control panel'!D358*(B349/1000)*IF('Control panel'!$D$8="Yes",1.27,1))</f>
        <v>0</v>
      </c>
      <c r="D349" s="3">
        <f>'Control panel'!E358*('Control panel'!C358/1000)</f>
        <v>0</v>
      </c>
      <c r="E349" s="3">
        <f ca="1">IF(I349="Y",+SUM(INDIRECT("C"&amp;MATCH(A349,A:A,0)&amp;":C"&amp;MATCH(WORKDAY(A349+1,-2,'Hungarian non-working days'!$A$2:$A$1001),A:A,0))),"-")</f>
        <v>0</v>
      </c>
      <c r="F349" s="3">
        <f ca="1">IF(I349="Y",SUM(INDIRECT("D"&amp;MATCH(A349,A:A,0)&amp;":D"&amp;MATCH(WORKDAY(A349+1,-2,'Hungarian non-working days'!$A$2:$A$1001),A:A,0))),"-")</f>
        <v>0</v>
      </c>
      <c r="G349" s="3">
        <f ca="1">IF(I349="Y",MAX(IFERROR(AVERAGEIF(INDIRECT("F"&amp;MATCH(A349,A:A,0)&amp;":F"&amp;MATCH(WORKDAY(A349+1,-250,'Hungarian non-working days'!$A$2:$A$1001),A:A,0)),"&gt;0",INDIRECT("F"&amp;MATCH(A349,A:A,0)&amp;":F"&amp;MATCH(WORKDAY(A349+1,-250,'Hungarian non-working days'!$A$2:$A$1001),A:A,0))),0),IFERROR(AVERAGEIF(INDIRECT("F"&amp;MATCH(A349,A:A,0)&amp;":F"&amp;MATCH(WORKDAY(A349+1,-10,'Hungarian non-working days'!$A$2:$A$1001),A:A,0)),"&gt;0",INDIRECT("F"&amp;MATCH(A349,A:A,0)&amp;":F"&amp;MATCH(WORKDAY(A349+1,-10,'Hungarian non-working days'!$A$2:$A$1001),A:A,0))),0)),"-")</f>
        <v>0</v>
      </c>
      <c r="H349" s="27">
        <f>IF(A349&lt;WORKDAY('Control panel'!$D$10,2,'Hungarian non-working days'!A345:A10343),"",IF(I349="Y",IFERROR(E349/G349,0),"-"))</f>
        <v>0</v>
      </c>
      <c r="I349" s="26" t="str">
        <f>IF(WORKDAY(A349,1,'Hungarian non-working days'!$A$2:$A$1001)=A349+1,"Y","N")</f>
        <v>Y</v>
      </c>
      <c r="K349" s="39">
        <v>343</v>
      </c>
      <c r="L349" s="40">
        <f>(1-'Control panel'!$D$2)*POWER('Control panel'!$D$2,K349-1)/(1-POWER('Control panel'!$D$2,365))</f>
        <v>0.0001710117536891225</v>
      </c>
    </row>
    <row r="350" spans="1:12" ht="15">
      <c r="A350" s="1">
        <f>'Control panel'!A359</f>
        <v>44978</v>
      </c>
      <c r="B350" s="4">
        <f>'Control panel'!B359-'Control panel'!C359</f>
        <v>0</v>
      </c>
      <c r="C350" s="28">
        <f>IF(B350&lt;0,-'Control panel'!E359*(B350/1000)*IF('Control panel'!$D$8="Yes",1.27,1),-'Control panel'!D359*(B350/1000)*IF('Control panel'!$D$8="Yes",1.27,1))</f>
        <v>0</v>
      </c>
      <c r="D350" s="3">
        <f>'Control panel'!E359*('Control panel'!C359/1000)</f>
        <v>0</v>
      </c>
      <c r="E350" s="3">
        <f ca="1">IF(I350="Y",+SUM(INDIRECT("C"&amp;MATCH(A350,A:A,0)&amp;":C"&amp;MATCH(WORKDAY(A350+1,-2,'Hungarian non-working days'!$A$2:$A$1001),A:A,0))),"-")</f>
        <v>0</v>
      </c>
      <c r="F350" s="3">
        <f ca="1">IF(I350="Y",SUM(INDIRECT("D"&amp;MATCH(A350,A:A,0)&amp;":D"&amp;MATCH(WORKDAY(A350+1,-2,'Hungarian non-working days'!$A$2:$A$1001),A:A,0))),"-")</f>
        <v>0</v>
      </c>
      <c r="G350" s="3">
        <f ca="1">IF(I350="Y",MAX(IFERROR(AVERAGEIF(INDIRECT("F"&amp;MATCH(A350,A:A,0)&amp;":F"&amp;MATCH(WORKDAY(A350+1,-250,'Hungarian non-working days'!$A$2:$A$1001),A:A,0)),"&gt;0",INDIRECT("F"&amp;MATCH(A350,A:A,0)&amp;":F"&amp;MATCH(WORKDAY(A350+1,-250,'Hungarian non-working days'!$A$2:$A$1001),A:A,0))),0),IFERROR(AVERAGEIF(INDIRECT("F"&amp;MATCH(A350,A:A,0)&amp;":F"&amp;MATCH(WORKDAY(A350+1,-10,'Hungarian non-working days'!$A$2:$A$1001),A:A,0)),"&gt;0",INDIRECT("F"&amp;MATCH(A350,A:A,0)&amp;":F"&amp;MATCH(WORKDAY(A350+1,-10,'Hungarian non-working days'!$A$2:$A$1001),A:A,0))),0)),"-")</f>
        <v>0</v>
      </c>
      <c r="H350" s="27">
        <f>IF(A350&lt;WORKDAY('Control panel'!$D$10,2,'Hungarian non-working days'!A346:A10344),"",IF(I350="Y",IFERROR(E350/G350,0),"-"))</f>
        <v>0</v>
      </c>
      <c r="I350" s="26" t="str">
        <f>IF(WORKDAY(A350,1,'Hungarian non-working days'!$A$2:$A$1001)=A350+1,"Y","N")</f>
        <v>Y</v>
      </c>
      <c r="K350" s="39">
        <v>344</v>
      </c>
      <c r="L350" s="40">
        <f>(1-'Control panel'!$D$2)*POWER('Control panel'!$D$2,K350-1)/(1-POWER('Control panel'!$D$2,365))</f>
        <v>0.00016887410676800848</v>
      </c>
    </row>
    <row r="351" spans="1:12" ht="15">
      <c r="A351" s="1">
        <f>'Control panel'!A360</f>
        <v>44977</v>
      </c>
      <c r="B351" s="4">
        <f>'Control panel'!B360-'Control panel'!C360</f>
        <v>0</v>
      </c>
      <c r="C351" s="28">
        <f>IF(B351&lt;0,-'Control panel'!E360*(B351/1000)*IF('Control panel'!$D$8="Yes",1.27,1),-'Control panel'!D360*(B351/1000)*IF('Control panel'!$D$8="Yes",1.27,1))</f>
        <v>0</v>
      </c>
      <c r="D351" s="3">
        <f>'Control panel'!E360*('Control panel'!C360/1000)</f>
        <v>0</v>
      </c>
      <c r="E351" s="3">
        <f ca="1">IF(I351="Y",+SUM(INDIRECT("C"&amp;MATCH(A351,A:A,0)&amp;":C"&amp;MATCH(WORKDAY(A351+1,-2,'Hungarian non-working days'!$A$2:$A$1001),A:A,0))),"-")</f>
        <v>0</v>
      </c>
      <c r="F351" s="3">
        <f ca="1">IF(I351="Y",SUM(INDIRECT("D"&amp;MATCH(A351,A:A,0)&amp;":D"&amp;MATCH(WORKDAY(A351+1,-2,'Hungarian non-working days'!$A$2:$A$1001),A:A,0))),"-")</f>
        <v>0</v>
      </c>
      <c r="G351" s="3">
        <f ca="1">IF(I351="Y",MAX(IFERROR(AVERAGEIF(INDIRECT("F"&amp;MATCH(A351,A:A,0)&amp;":F"&amp;MATCH(WORKDAY(A351+1,-250,'Hungarian non-working days'!$A$2:$A$1001),A:A,0)),"&gt;0",INDIRECT("F"&amp;MATCH(A351,A:A,0)&amp;":F"&amp;MATCH(WORKDAY(A351+1,-250,'Hungarian non-working days'!$A$2:$A$1001),A:A,0))),0),IFERROR(AVERAGEIF(INDIRECT("F"&amp;MATCH(A351,A:A,0)&amp;":F"&amp;MATCH(WORKDAY(A351+1,-10,'Hungarian non-working days'!$A$2:$A$1001),A:A,0)),"&gt;0",INDIRECT("F"&amp;MATCH(A351,A:A,0)&amp;":F"&amp;MATCH(WORKDAY(A351+1,-10,'Hungarian non-working days'!$A$2:$A$1001),A:A,0))),0)),"-")</f>
        <v>0</v>
      </c>
      <c r="H351" s="27">
        <f>IF(A351&lt;WORKDAY('Control panel'!$D$10,2,'Hungarian non-working days'!A347:A10345),"",IF(I351="Y",IFERROR(E351/G351,0),"-"))</f>
        <v>0</v>
      </c>
      <c r="I351" s="26" t="str">
        <f>IF(WORKDAY(A351,1,'Hungarian non-working days'!$A$2:$A$1001)=A351+1,"Y","N")</f>
        <v>Y</v>
      </c>
      <c r="K351" s="39">
        <v>345</v>
      </c>
      <c r="L351" s="40">
        <f>(1-'Control panel'!$D$2)*POWER('Control panel'!$D$2,K351-1)/(1-POWER('Control panel'!$D$2,365))</f>
        <v>0.00016676318043340837</v>
      </c>
    </row>
    <row r="352" spans="1:12" ht="15">
      <c r="A352" s="1">
        <f>'Control panel'!A361</f>
        <v>44976</v>
      </c>
      <c r="B352" s="4">
        <f>'Control panel'!B361-'Control panel'!C361</f>
        <v>0</v>
      </c>
      <c r="C352" s="28">
        <f>IF(B352&lt;0,-'Control panel'!E361*(B352/1000)*IF('Control panel'!$D$8="Yes",1.27,1),-'Control panel'!D361*(B352/1000)*IF('Control panel'!$D$8="Yes",1.27,1))</f>
        <v>0</v>
      </c>
      <c r="D352" s="3">
        <f>'Control panel'!E361*('Control panel'!C361/1000)</f>
        <v>0</v>
      </c>
      <c r="E352" s="3">
        <f ca="1">IF(I352="Y",+SUM(INDIRECT("C"&amp;MATCH(A352,A:A,0)&amp;":C"&amp;MATCH(WORKDAY(A352+1,-2,'Hungarian non-working days'!$A$2:$A$1001),A:A,0))),"-")</f>
        <v>0</v>
      </c>
      <c r="F352" s="3">
        <f ca="1">IF(I352="Y",SUM(INDIRECT("D"&amp;MATCH(A352,A:A,0)&amp;":D"&amp;MATCH(WORKDAY(A352+1,-2,'Hungarian non-working days'!$A$2:$A$1001),A:A,0))),"-")</f>
        <v>0</v>
      </c>
      <c r="G352" s="3">
        <f ca="1">IF(I352="Y",MAX(IFERROR(AVERAGEIF(INDIRECT("F"&amp;MATCH(A352,A:A,0)&amp;":F"&amp;MATCH(WORKDAY(A352+1,-250,'Hungarian non-working days'!$A$2:$A$1001),A:A,0)),"&gt;0",INDIRECT("F"&amp;MATCH(A352,A:A,0)&amp;":F"&amp;MATCH(WORKDAY(A352+1,-250,'Hungarian non-working days'!$A$2:$A$1001),A:A,0))),0),IFERROR(AVERAGEIF(INDIRECT("F"&amp;MATCH(A352,A:A,0)&amp;":F"&amp;MATCH(WORKDAY(A352+1,-10,'Hungarian non-working days'!$A$2:$A$1001),A:A,0)),"&gt;0",INDIRECT("F"&amp;MATCH(A352,A:A,0)&amp;":F"&amp;MATCH(WORKDAY(A352+1,-10,'Hungarian non-working days'!$A$2:$A$1001),A:A,0))),0)),"-")</f>
        <v>0</v>
      </c>
      <c r="H352" s="27">
        <f>IF(A352&lt;WORKDAY('Control panel'!$D$10,2,'Hungarian non-working days'!A348:A10346),"",IF(I352="Y",IFERROR(E352/G352,0),"-"))</f>
        <v>0</v>
      </c>
      <c r="I352" s="26" t="str">
        <f>IF(WORKDAY(A352,1,'Hungarian non-working days'!$A$2:$A$1001)=A352+1,"Y","N")</f>
        <v>Y</v>
      </c>
      <c r="K352" s="39">
        <v>346</v>
      </c>
      <c r="L352" s="40">
        <f>(1-'Control panel'!$D$2)*POWER('Control panel'!$D$2,K352-1)/(1-POWER('Control panel'!$D$2,365))</f>
        <v>0.00016467864067799075</v>
      </c>
    </row>
    <row r="353" spans="1:12" ht="15">
      <c r="A353" s="1">
        <f>'Control panel'!A362</f>
        <v>44975</v>
      </c>
      <c r="B353" s="4">
        <f>'Control panel'!B362-'Control panel'!C362</f>
        <v>0</v>
      </c>
      <c r="C353" s="28">
        <f>IF(B353&lt;0,-'Control panel'!E362*(B353/1000)*IF('Control panel'!$D$8="Yes",1.27,1),-'Control panel'!D362*(B353/1000)*IF('Control panel'!$D$8="Yes",1.27,1))</f>
        <v>0</v>
      </c>
      <c r="D353" s="3">
        <f>'Control panel'!E362*('Control panel'!C362/1000)</f>
        <v>0</v>
      </c>
      <c r="E353" s="3" t="str">
        <f ca="1">IF(I353="Y",+SUM(INDIRECT("C"&amp;MATCH(A353,A:A,0)&amp;":C"&amp;MATCH(WORKDAY(A353+1,-2,'Hungarian non-working days'!$A$2:$A$1001),A:A,0))),"-")</f>
        <v>-</v>
      </c>
      <c r="F353" s="3" t="str">
        <f ca="1">IF(I353="Y",SUM(INDIRECT("D"&amp;MATCH(A353,A:A,0)&amp;":D"&amp;MATCH(WORKDAY(A353+1,-2,'Hungarian non-working days'!$A$2:$A$1001),A:A,0))),"-")</f>
        <v>-</v>
      </c>
      <c r="G353" s="3" t="str">
        <f ca="1">IF(I353="Y",MAX(IFERROR(AVERAGEIF(INDIRECT("F"&amp;MATCH(A353,A:A,0)&amp;":F"&amp;MATCH(WORKDAY(A353+1,-250,'Hungarian non-working days'!$A$2:$A$1001),A:A,0)),"&gt;0",INDIRECT("F"&amp;MATCH(A353,A:A,0)&amp;":F"&amp;MATCH(WORKDAY(A353+1,-250,'Hungarian non-working days'!$A$2:$A$1001),A:A,0))),0),IFERROR(AVERAGEIF(INDIRECT("F"&amp;MATCH(A353,A:A,0)&amp;":F"&amp;MATCH(WORKDAY(A353+1,-10,'Hungarian non-working days'!$A$2:$A$1001),A:A,0)),"&gt;0",INDIRECT("F"&amp;MATCH(A353,A:A,0)&amp;":F"&amp;MATCH(WORKDAY(A353+1,-10,'Hungarian non-working days'!$A$2:$A$1001),A:A,0))),0)),"-")</f>
        <v>-</v>
      </c>
      <c r="H353" s="27" t="str">
        <f>IF(A353&lt;WORKDAY('Control panel'!$D$10,2,'Hungarian non-working days'!A349:A10347),"",IF(I353="Y",IFERROR(E353/G353,0),"-"))</f>
        <v>-</v>
      </c>
      <c r="I353" s="26" t="str">
        <f>IF(WORKDAY(A353,1,'Hungarian non-working days'!$A$2:$A$1001)=A353+1,"Y","N")</f>
        <v>N</v>
      </c>
      <c r="K353" s="39">
        <v>347</v>
      </c>
      <c r="L353" s="40">
        <f>(1-'Control panel'!$D$2)*POWER('Control panel'!$D$2,K353-1)/(1-POWER('Control panel'!$D$2,365))</f>
        <v>0.00016262015766951588</v>
      </c>
    </row>
    <row r="354" spans="1:12" ht="15">
      <c r="A354" s="1">
        <f>'Control panel'!A363</f>
        <v>44974</v>
      </c>
      <c r="B354" s="4">
        <f>'Control panel'!B363-'Control panel'!C363</f>
        <v>0</v>
      </c>
      <c r="C354" s="28">
        <f>IF(B354&lt;0,-'Control panel'!E363*(B354/1000)*IF('Control panel'!$D$8="Yes",1.27,1),-'Control panel'!D363*(B354/1000)*IF('Control panel'!$D$8="Yes",1.27,1))</f>
        <v>0</v>
      </c>
      <c r="D354" s="3">
        <f>'Control panel'!E363*('Control panel'!C363/1000)</f>
        <v>0</v>
      </c>
      <c r="E354" s="3" t="str">
        <f ca="1">IF(I354="Y",+SUM(INDIRECT("C"&amp;MATCH(A354,A:A,0)&amp;":C"&amp;MATCH(WORKDAY(A354+1,-2,'Hungarian non-working days'!$A$2:$A$1001),A:A,0))),"-")</f>
        <v>-</v>
      </c>
      <c r="F354" s="3" t="str">
        <f ca="1">IF(I354="Y",SUM(INDIRECT("D"&amp;MATCH(A354,A:A,0)&amp;":D"&amp;MATCH(WORKDAY(A354+1,-2,'Hungarian non-working days'!$A$2:$A$1001),A:A,0))),"-")</f>
        <v>-</v>
      </c>
      <c r="G354" s="3" t="str">
        <f ca="1">IF(I354="Y",MAX(IFERROR(AVERAGEIF(INDIRECT("F"&amp;MATCH(A354,A:A,0)&amp;":F"&amp;MATCH(WORKDAY(A354+1,-250,'Hungarian non-working days'!$A$2:$A$1001),A:A,0)),"&gt;0",INDIRECT("F"&amp;MATCH(A354,A:A,0)&amp;":F"&amp;MATCH(WORKDAY(A354+1,-250,'Hungarian non-working days'!$A$2:$A$1001),A:A,0))),0),IFERROR(AVERAGEIF(INDIRECT("F"&amp;MATCH(A354,A:A,0)&amp;":F"&amp;MATCH(WORKDAY(A354+1,-10,'Hungarian non-working days'!$A$2:$A$1001),A:A,0)),"&gt;0",INDIRECT("F"&amp;MATCH(A354,A:A,0)&amp;":F"&amp;MATCH(WORKDAY(A354+1,-10,'Hungarian non-working days'!$A$2:$A$1001),A:A,0))),0)),"-")</f>
        <v>-</v>
      </c>
      <c r="H354" s="27" t="str">
        <f>IF(A354&lt;WORKDAY('Control panel'!$D$10,2,'Hungarian non-working days'!A350:A10348),"",IF(I354="Y",IFERROR(E354/G354,0),"-"))</f>
        <v>-</v>
      </c>
      <c r="I354" s="26" t="str">
        <f>IF(WORKDAY(A354,1,'Hungarian non-working days'!$A$2:$A$1001)=A354+1,"Y","N")</f>
        <v>N</v>
      </c>
      <c r="K354" s="39">
        <v>348</v>
      </c>
      <c r="L354" s="40">
        <f>(1-'Control panel'!$D$2)*POWER('Control panel'!$D$2,K354-1)/(1-POWER('Control panel'!$D$2,365))</f>
        <v>0.00016058740569864692</v>
      </c>
    </row>
    <row r="355" spans="1:12" ht="15">
      <c r="A355" s="1">
        <f>'Control panel'!A364</f>
        <v>44973</v>
      </c>
      <c r="B355" s="4">
        <f>'Control panel'!B364-'Control panel'!C364</f>
        <v>0</v>
      </c>
      <c r="C355" s="28">
        <f>IF(B355&lt;0,-'Control panel'!E364*(B355/1000)*IF('Control panel'!$D$8="Yes",1.27,1),-'Control panel'!D364*(B355/1000)*IF('Control panel'!$D$8="Yes",1.27,1))</f>
        <v>0</v>
      </c>
      <c r="D355" s="3">
        <f>'Control panel'!E364*('Control panel'!C364/1000)</f>
        <v>0</v>
      </c>
      <c r="E355" s="3">
        <f ca="1">IF(I355="Y",+SUM(INDIRECT("C"&amp;MATCH(A355,A:A,0)&amp;":C"&amp;MATCH(WORKDAY(A355+1,-2,'Hungarian non-working days'!$A$2:$A$1001),A:A,0))),"-")</f>
        <v>0</v>
      </c>
      <c r="F355" s="3">
        <f ca="1">IF(I355="Y",SUM(INDIRECT("D"&amp;MATCH(A355,A:A,0)&amp;":D"&amp;MATCH(WORKDAY(A355+1,-2,'Hungarian non-working days'!$A$2:$A$1001),A:A,0))),"-")</f>
        <v>0</v>
      </c>
      <c r="G355" s="3">
        <f ca="1">IF(I355="Y",MAX(IFERROR(AVERAGEIF(INDIRECT("F"&amp;MATCH(A355,A:A,0)&amp;":F"&amp;MATCH(WORKDAY(A355+1,-250,'Hungarian non-working days'!$A$2:$A$1001),A:A,0)),"&gt;0",INDIRECT("F"&amp;MATCH(A355,A:A,0)&amp;":F"&amp;MATCH(WORKDAY(A355+1,-250,'Hungarian non-working days'!$A$2:$A$1001),A:A,0))),0),IFERROR(AVERAGEIF(INDIRECT("F"&amp;MATCH(A355,A:A,0)&amp;":F"&amp;MATCH(WORKDAY(A355+1,-10,'Hungarian non-working days'!$A$2:$A$1001),A:A,0)),"&gt;0",INDIRECT("F"&amp;MATCH(A355,A:A,0)&amp;":F"&amp;MATCH(WORKDAY(A355+1,-10,'Hungarian non-working days'!$A$2:$A$1001),A:A,0))),0)),"-")</f>
        <v>0</v>
      </c>
      <c r="H355" s="27">
        <f>IF(A355&lt;WORKDAY('Control panel'!$D$10,2,'Hungarian non-working days'!A351:A10349),"",IF(I355="Y",IFERROR(E355/G355,0),"-"))</f>
        <v>0</v>
      </c>
      <c r="I355" s="26" t="str">
        <f>IF(WORKDAY(A355,1,'Hungarian non-working days'!$A$2:$A$1001)=A355+1,"Y","N")</f>
        <v>Y</v>
      </c>
      <c r="K355" s="39">
        <v>349</v>
      </c>
      <c r="L355" s="40">
        <f>(1-'Control panel'!$D$2)*POWER('Control panel'!$D$2,K355-1)/(1-POWER('Control panel'!$D$2,365))</f>
        <v>0.00015858006312741382</v>
      </c>
    </row>
    <row r="356" spans="1:12" ht="15">
      <c r="A356" s="1">
        <f>'Control panel'!A365</f>
        <v>44972</v>
      </c>
      <c r="B356" s="4">
        <f>'Control panel'!B365-'Control panel'!C365</f>
        <v>0</v>
      </c>
      <c r="C356" s="28">
        <f>IF(B356&lt;0,-'Control panel'!E365*(B356/1000)*IF('Control panel'!$D$8="Yes",1.27,1),-'Control panel'!D365*(B356/1000)*IF('Control panel'!$D$8="Yes",1.27,1))</f>
        <v>0</v>
      </c>
      <c r="D356" s="3">
        <f>'Control panel'!E365*('Control panel'!C365/1000)</f>
        <v>0</v>
      </c>
      <c r="E356" s="3">
        <f ca="1">IF(I356="Y",+SUM(INDIRECT("C"&amp;MATCH(A356,A:A,0)&amp;":C"&amp;MATCH(WORKDAY(A356+1,-2,'Hungarian non-working days'!$A$2:$A$1001),A:A,0))),"-")</f>
        <v>0</v>
      </c>
      <c r="F356" s="3">
        <f ca="1">IF(I356="Y",SUM(INDIRECT("D"&amp;MATCH(A356,A:A,0)&amp;":D"&amp;MATCH(WORKDAY(A356+1,-2,'Hungarian non-working days'!$A$2:$A$1001),A:A,0))),"-")</f>
        <v>0</v>
      </c>
      <c r="G356" s="3">
        <f ca="1">IF(I356="Y",MAX(IFERROR(AVERAGEIF(INDIRECT("F"&amp;MATCH(A356,A:A,0)&amp;":F"&amp;MATCH(WORKDAY(A356+1,-250,'Hungarian non-working days'!$A$2:$A$1001),A:A,0)),"&gt;0",INDIRECT("F"&amp;MATCH(A356,A:A,0)&amp;":F"&amp;MATCH(WORKDAY(A356+1,-250,'Hungarian non-working days'!$A$2:$A$1001),A:A,0))),0),IFERROR(AVERAGEIF(INDIRECT("F"&amp;MATCH(A356,A:A,0)&amp;":F"&amp;MATCH(WORKDAY(A356+1,-10,'Hungarian non-working days'!$A$2:$A$1001),A:A,0)),"&gt;0",INDIRECT("F"&amp;MATCH(A356,A:A,0)&amp;":F"&amp;MATCH(WORKDAY(A356+1,-10,'Hungarian non-working days'!$A$2:$A$1001),A:A,0))),0)),"-")</f>
        <v>0</v>
      </c>
      <c r="H356" s="27">
        <f>IF(A356&lt;WORKDAY('Control panel'!$D$10,2,'Hungarian non-working days'!A352:A10350),"",IF(I356="Y",IFERROR(E356/G356,0),"-"))</f>
        <v>0</v>
      </c>
      <c r="I356" s="26" t="str">
        <f>IF(WORKDAY(A356,1,'Hungarian non-working days'!$A$2:$A$1001)=A356+1,"Y","N")</f>
        <v>Y</v>
      </c>
      <c r="K356" s="39">
        <v>350</v>
      </c>
      <c r="L356" s="40">
        <f>(1-'Control panel'!$D$2)*POWER('Control panel'!$D$2,K356-1)/(1-POWER('Control panel'!$D$2,365))</f>
        <v>0.00015659781233832117</v>
      </c>
    </row>
    <row r="357" spans="1:12" ht="15">
      <c r="A357" s="1">
        <f>'Control panel'!A366</f>
        <v>44971</v>
      </c>
      <c r="B357" s="4">
        <f>'Control panel'!B366-'Control panel'!C366</f>
        <v>0</v>
      </c>
      <c r="C357" s="28">
        <f>IF(B357&lt;0,-'Control panel'!E366*(B357/1000)*IF('Control panel'!$D$8="Yes",1.27,1),-'Control panel'!D366*(B357/1000)*IF('Control panel'!$D$8="Yes",1.27,1))</f>
        <v>0</v>
      </c>
      <c r="D357" s="3">
        <f>'Control panel'!E366*('Control panel'!C366/1000)</f>
        <v>0</v>
      </c>
      <c r="E357" s="3">
        <f ca="1">IF(I357="Y",+SUM(INDIRECT("C"&amp;MATCH(A357,A:A,0)&amp;":C"&amp;MATCH(WORKDAY(A357+1,-2,'Hungarian non-working days'!$A$2:$A$1001),A:A,0))),"-")</f>
        <v>0</v>
      </c>
      <c r="F357" s="3">
        <f ca="1">IF(I357="Y",SUM(INDIRECT("D"&amp;MATCH(A357,A:A,0)&amp;":D"&amp;MATCH(WORKDAY(A357+1,-2,'Hungarian non-working days'!$A$2:$A$1001),A:A,0))),"-")</f>
        <v>0</v>
      </c>
      <c r="G357" s="3">
        <f ca="1">IF(I357="Y",MAX(IFERROR(AVERAGEIF(INDIRECT("F"&amp;MATCH(A357,A:A,0)&amp;":F"&amp;MATCH(WORKDAY(A357+1,-250,'Hungarian non-working days'!$A$2:$A$1001),A:A,0)),"&gt;0",INDIRECT("F"&amp;MATCH(A357,A:A,0)&amp;":F"&amp;MATCH(WORKDAY(A357+1,-250,'Hungarian non-working days'!$A$2:$A$1001),A:A,0))),0),IFERROR(AVERAGEIF(INDIRECT("F"&amp;MATCH(A357,A:A,0)&amp;":F"&amp;MATCH(WORKDAY(A357+1,-10,'Hungarian non-working days'!$A$2:$A$1001),A:A,0)),"&gt;0",INDIRECT("F"&amp;MATCH(A357,A:A,0)&amp;":F"&amp;MATCH(WORKDAY(A357+1,-10,'Hungarian non-working days'!$A$2:$A$1001),A:A,0))),0)),"-")</f>
        <v>0</v>
      </c>
      <c r="H357" s="27">
        <f>IF(A357&lt;WORKDAY('Control panel'!$D$10,2,'Hungarian non-working days'!A353:A10351),"",IF(I357="Y",IFERROR(E357/G357,0),"-"))</f>
        <v>0</v>
      </c>
      <c r="I357" s="26" t="str">
        <f>IF(WORKDAY(A357,1,'Hungarian non-working days'!$A$2:$A$1001)=A357+1,"Y","N")</f>
        <v>Y</v>
      </c>
      <c r="K357" s="39">
        <v>351</v>
      </c>
      <c r="L357" s="40">
        <f>(1-'Control panel'!$D$2)*POWER('Control panel'!$D$2,K357-1)/(1-POWER('Control panel'!$D$2,365))</f>
        <v>0.00015464033968409218</v>
      </c>
    </row>
    <row r="358" spans="1:12" ht="15">
      <c r="A358" s="1">
        <f>'Control panel'!A367</f>
        <v>44970</v>
      </c>
      <c r="B358" s="4">
        <f>'Control panel'!B367-'Control panel'!C367</f>
        <v>0</v>
      </c>
      <c r="C358" s="28">
        <f>IF(B358&lt;0,-'Control panel'!E367*(B358/1000)*IF('Control panel'!$D$8="Yes",1.27,1),-'Control panel'!D367*(B358/1000)*IF('Control panel'!$D$8="Yes",1.27,1))</f>
        <v>0</v>
      </c>
      <c r="D358" s="3">
        <f>'Control panel'!E367*('Control panel'!C367/1000)</f>
        <v>0</v>
      </c>
      <c r="E358" s="3">
        <f ca="1">IF(I358="Y",+SUM(INDIRECT("C"&amp;MATCH(A358,A:A,0)&amp;":C"&amp;MATCH(WORKDAY(A358+1,-2,'Hungarian non-working days'!$A$2:$A$1001),A:A,0))),"-")</f>
        <v>0</v>
      </c>
      <c r="F358" s="3">
        <f ca="1">IF(I358="Y",SUM(INDIRECT("D"&amp;MATCH(A358,A:A,0)&amp;":D"&amp;MATCH(WORKDAY(A358+1,-2,'Hungarian non-working days'!$A$2:$A$1001),A:A,0))),"-")</f>
        <v>0</v>
      </c>
      <c r="G358" s="3">
        <f ca="1">IF(I358="Y",MAX(IFERROR(AVERAGEIF(INDIRECT("F"&amp;MATCH(A358,A:A,0)&amp;":F"&amp;MATCH(WORKDAY(A358+1,-250,'Hungarian non-working days'!$A$2:$A$1001),A:A,0)),"&gt;0",INDIRECT("F"&amp;MATCH(A358,A:A,0)&amp;":F"&amp;MATCH(WORKDAY(A358+1,-250,'Hungarian non-working days'!$A$2:$A$1001),A:A,0))),0),IFERROR(AVERAGEIF(INDIRECT("F"&amp;MATCH(A358,A:A,0)&amp;":F"&amp;MATCH(WORKDAY(A358+1,-10,'Hungarian non-working days'!$A$2:$A$1001),A:A,0)),"&gt;0",INDIRECT("F"&amp;MATCH(A358,A:A,0)&amp;":F"&amp;MATCH(WORKDAY(A358+1,-10,'Hungarian non-working days'!$A$2:$A$1001),A:A,0))),0)),"-")</f>
        <v>0</v>
      </c>
      <c r="H358" s="27">
        <f>IF(A358&lt;WORKDAY('Control panel'!$D$10,2,'Hungarian non-working days'!A354:A10352),"",IF(I358="Y",IFERROR(E358/G358,0),"-"))</f>
        <v>0</v>
      </c>
      <c r="I358" s="26" t="str">
        <f>IF(WORKDAY(A358,1,'Hungarian non-working days'!$A$2:$A$1001)=A358+1,"Y","N")</f>
        <v>Y</v>
      </c>
      <c r="K358" s="39">
        <v>352</v>
      </c>
      <c r="L358" s="40">
        <f>(1-'Control panel'!$D$2)*POWER('Control panel'!$D$2,K358-1)/(1-POWER('Control panel'!$D$2,365))</f>
        <v>0.00015270733543804103</v>
      </c>
    </row>
    <row r="359" spans="1:12" ht="15">
      <c r="A359" s="1">
        <f>'Control panel'!A368</f>
        <v>44969</v>
      </c>
      <c r="B359" s="4">
        <f>'Control panel'!B368-'Control panel'!C368</f>
        <v>0</v>
      </c>
      <c r="C359" s="28">
        <f>IF(B359&lt;0,-'Control panel'!E368*(B359/1000)*IF('Control panel'!$D$8="Yes",1.27,1),-'Control panel'!D368*(B359/1000)*IF('Control panel'!$D$8="Yes",1.27,1))</f>
        <v>0</v>
      </c>
      <c r="D359" s="3">
        <f>'Control panel'!E368*('Control panel'!C368/1000)</f>
        <v>0</v>
      </c>
      <c r="E359" s="3">
        <f ca="1">IF(I359="Y",+SUM(INDIRECT("C"&amp;MATCH(A359,A:A,0)&amp;":C"&amp;MATCH(WORKDAY(A359+1,-2,'Hungarian non-working days'!$A$2:$A$1001),A:A,0))),"-")</f>
        <v>0</v>
      </c>
      <c r="F359" s="3">
        <f ca="1">IF(I359="Y",SUM(INDIRECT("D"&amp;MATCH(A359,A:A,0)&amp;":D"&amp;MATCH(WORKDAY(A359+1,-2,'Hungarian non-working days'!$A$2:$A$1001),A:A,0))),"-")</f>
        <v>0</v>
      </c>
      <c r="G359" s="3">
        <f ca="1">IF(I359="Y",MAX(IFERROR(AVERAGEIF(INDIRECT("F"&amp;MATCH(A359,A:A,0)&amp;":F"&amp;MATCH(WORKDAY(A359+1,-250,'Hungarian non-working days'!$A$2:$A$1001),A:A,0)),"&gt;0",INDIRECT("F"&amp;MATCH(A359,A:A,0)&amp;":F"&amp;MATCH(WORKDAY(A359+1,-250,'Hungarian non-working days'!$A$2:$A$1001),A:A,0))),0),IFERROR(AVERAGEIF(INDIRECT("F"&amp;MATCH(A359,A:A,0)&amp;":F"&amp;MATCH(WORKDAY(A359+1,-10,'Hungarian non-working days'!$A$2:$A$1001),A:A,0)),"&gt;0",INDIRECT("F"&amp;MATCH(A359,A:A,0)&amp;":F"&amp;MATCH(WORKDAY(A359+1,-10,'Hungarian non-working days'!$A$2:$A$1001),A:A,0))),0)),"-")</f>
        <v>0</v>
      </c>
      <c r="H359" s="27">
        <f>IF(A359&lt;WORKDAY('Control panel'!$D$10,2,'Hungarian non-working days'!A355:A10353),"",IF(I359="Y",IFERROR(E359/G359,0),"-"))</f>
        <v>0</v>
      </c>
      <c r="I359" s="26" t="str">
        <f>IF(WORKDAY(A359,1,'Hungarian non-working days'!$A$2:$A$1001)=A359+1,"Y","N")</f>
        <v>Y</v>
      </c>
      <c r="K359" s="39">
        <v>353</v>
      </c>
      <c r="L359" s="40">
        <f>(1-'Control panel'!$D$2)*POWER('Control panel'!$D$2,K359-1)/(1-POWER('Control panel'!$D$2,365))</f>
        <v>0.00015079849374506551</v>
      </c>
    </row>
    <row r="360" spans="1:12" ht="15">
      <c r="A360" s="1">
        <f>'Control panel'!A369</f>
        <v>44968</v>
      </c>
      <c r="B360" s="4">
        <f>'Control panel'!B369-'Control panel'!C369</f>
        <v>0</v>
      </c>
      <c r="C360" s="28">
        <f>IF(B360&lt;0,-'Control panel'!E369*(B360/1000)*IF('Control panel'!$D$8="Yes",1.27,1),-'Control panel'!D369*(B360/1000)*IF('Control panel'!$D$8="Yes",1.27,1))</f>
        <v>0</v>
      </c>
      <c r="D360" s="3">
        <f>'Control panel'!E369*('Control panel'!C369/1000)</f>
        <v>0</v>
      </c>
      <c r="E360" s="3" t="str">
        <f ca="1">IF(I360="Y",+SUM(INDIRECT("C"&amp;MATCH(A360,A:A,0)&amp;":C"&amp;MATCH(WORKDAY(A360+1,-2,'Hungarian non-working days'!$A$2:$A$1001),A:A,0))),"-")</f>
        <v>-</v>
      </c>
      <c r="F360" s="3" t="str">
        <f ca="1">IF(I360="Y",SUM(INDIRECT("D"&amp;MATCH(A360,A:A,0)&amp;":D"&amp;MATCH(WORKDAY(A360+1,-2,'Hungarian non-working days'!$A$2:$A$1001),A:A,0))),"-")</f>
        <v>-</v>
      </c>
      <c r="G360" s="3" t="str">
        <f ca="1">IF(I360="Y",MAX(IFERROR(AVERAGEIF(INDIRECT("F"&amp;MATCH(A360,A:A,0)&amp;":F"&amp;MATCH(WORKDAY(A360+1,-250,'Hungarian non-working days'!$A$2:$A$1001),A:A,0)),"&gt;0",INDIRECT("F"&amp;MATCH(A360,A:A,0)&amp;":F"&amp;MATCH(WORKDAY(A360+1,-250,'Hungarian non-working days'!$A$2:$A$1001),A:A,0))),0),IFERROR(AVERAGEIF(INDIRECT("F"&amp;MATCH(A360,A:A,0)&amp;":F"&amp;MATCH(WORKDAY(A360+1,-10,'Hungarian non-working days'!$A$2:$A$1001),A:A,0)),"&gt;0",INDIRECT("F"&amp;MATCH(A360,A:A,0)&amp;":F"&amp;MATCH(WORKDAY(A360+1,-10,'Hungarian non-working days'!$A$2:$A$1001),A:A,0))),0)),"-")</f>
        <v>-</v>
      </c>
      <c r="H360" s="27" t="str">
        <f>IF(A360&lt;WORKDAY('Control panel'!$D$10,2,'Hungarian non-working days'!A356:A10354),"",IF(I360="Y",IFERROR(E360/G360,0),"-"))</f>
        <v>-</v>
      </c>
      <c r="I360" s="26" t="str">
        <f>IF(WORKDAY(A360,1,'Hungarian non-working days'!$A$2:$A$1001)=A360+1,"Y","N")</f>
        <v>N</v>
      </c>
      <c r="K360" s="39">
        <v>354</v>
      </c>
      <c r="L360" s="40">
        <f>(1-'Control panel'!$D$2)*POWER('Control panel'!$D$2,K360-1)/(1-POWER('Control panel'!$D$2,365))</f>
        <v>0.00014891351257325221</v>
      </c>
    </row>
    <row r="361" spans="1:12" ht="15">
      <c r="A361" s="1">
        <f>'Control panel'!A370</f>
        <v>44967</v>
      </c>
      <c r="B361" s="4">
        <f>'Control panel'!B370-'Control panel'!C370</f>
        <v>0</v>
      </c>
      <c r="C361" s="28">
        <f>IF(B361&lt;0,-'Control panel'!E370*(B361/1000)*IF('Control panel'!$D$8="Yes",1.27,1),-'Control panel'!D370*(B361/1000)*IF('Control panel'!$D$8="Yes",1.27,1))</f>
        <v>0</v>
      </c>
      <c r="D361" s="3">
        <f>'Control panel'!E370*('Control panel'!C370/1000)</f>
        <v>0</v>
      </c>
      <c r="E361" s="3" t="str">
        <f ca="1">IF(I361="Y",+SUM(INDIRECT("C"&amp;MATCH(A361,A:A,0)&amp;":C"&amp;MATCH(WORKDAY(A361+1,-2,'Hungarian non-working days'!$A$2:$A$1001),A:A,0))),"-")</f>
        <v>-</v>
      </c>
      <c r="F361" s="3" t="str">
        <f ca="1">IF(I361="Y",SUM(INDIRECT("D"&amp;MATCH(A361,A:A,0)&amp;":D"&amp;MATCH(WORKDAY(A361+1,-2,'Hungarian non-working days'!$A$2:$A$1001),A:A,0))),"-")</f>
        <v>-</v>
      </c>
      <c r="G361" s="3" t="str">
        <f ca="1">IF(I361="Y",MAX(IFERROR(AVERAGEIF(INDIRECT("F"&amp;MATCH(A361,A:A,0)&amp;":F"&amp;MATCH(WORKDAY(A361+1,-250,'Hungarian non-working days'!$A$2:$A$1001),A:A,0)),"&gt;0",INDIRECT("F"&amp;MATCH(A361,A:A,0)&amp;":F"&amp;MATCH(WORKDAY(A361+1,-250,'Hungarian non-working days'!$A$2:$A$1001),A:A,0))),0),IFERROR(AVERAGEIF(INDIRECT("F"&amp;MATCH(A361,A:A,0)&amp;":F"&amp;MATCH(WORKDAY(A361+1,-10,'Hungarian non-working days'!$A$2:$A$1001),A:A,0)),"&gt;0",INDIRECT("F"&amp;MATCH(A361,A:A,0)&amp;":F"&amp;MATCH(WORKDAY(A361+1,-10,'Hungarian non-working days'!$A$2:$A$1001),A:A,0))),0)),"-")</f>
        <v>-</v>
      </c>
      <c r="H361" s="27" t="str">
        <f>IF(A361&lt;WORKDAY('Control panel'!$D$10,2,'Hungarian non-working days'!A357:A10355),"",IF(I361="Y",IFERROR(E361/G361,0),"-"))</f>
        <v>-</v>
      </c>
      <c r="I361" s="26" t="str">
        <f>IF(WORKDAY(A361,1,'Hungarian non-working days'!$A$2:$A$1001)=A361+1,"Y","N")</f>
        <v>N</v>
      </c>
      <c r="K361" s="39">
        <v>355</v>
      </c>
      <c r="L361" s="40">
        <f>(1-'Control panel'!$D$2)*POWER('Control panel'!$D$2,K361-1)/(1-POWER('Control panel'!$D$2,365))</f>
        <v>0.00014705209366608655</v>
      </c>
    </row>
    <row r="362" spans="1:12" ht="15">
      <c r="A362" s="1">
        <f>'Control panel'!A371</f>
        <v>44966</v>
      </c>
      <c r="B362" s="4">
        <f>'Control panel'!B371-'Control panel'!C371</f>
        <v>0</v>
      </c>
      <c r="C362" s="28">
        <f>IF(B362&lt;0,-'Control panel'!E371*(B362/1000)*IF('Control panel'!$D$8="Yes",1.27,1),-'Control panel'!D371*(B362/1000)*IF('Control panel'!$D$8="Yes",1.27,1))</f>
        <v>0</v>
      </c>
      <c r="D362" s="3">
        <f>'Control panel'!E371*('Control panel'!C371/1000)</f>
        <v>0</v>
      </c>
      <c r="E362" s="3">
        <f ca="1">IF(I362="Y",+SUM(INDIRECT("C"&amp;MATCH(A362,A:A,0)&amp;":C"&amp;MATCH(WORKDAY(A362+1,-2,'Hungarian non-working days'!$A$2:$A$1001),A:A,0))),"-")</f>
        <v>0</v>
      </c>
      <c r="F362" s="3">
        <f ca="1">IF(I362="Y",SUM(INDIRECT("D"&amp;MATCH(A362,A:A,0)&amp;":D"&amp;MATCH(WORKDAY(A362+1,-2,'Hungarian non-working days'!$A$2:$A$1001),A:A,0))),"-")</f>
        <v>0</v>
      </c>
      <c r="G362" s="3">
        <f ca="1">IF(I362="Y",MAX(IFERROR(AVERAGEIF(INDIRECT("F"&amp;MATCH(A362,A:A,0)&amp;":F"&amp;MATCH(WORKDAY(A362+1,-250,'Hungarian non-working days'!$A$2:$A$1001),A:A,0)),"&gt;0",INDIRECT("F"&amp;MATCH(A362,A:A,0)&amp;":F"&amp;MATCH(WORKDAY(A362+1,-250,'Hungarian non-working days'!$A$2:$A$1001),A:A,0))),0),IFERROR(AVERAGEIF(INDIRECT("F"&amp;MATCH(A362,A:A,0)&amp;":F"&amp;MATCH(WORKDAY(A362+1,-10,'Hungarian non-working days'!$A$2:$A$1001),A:A,0)),"&gt;0",INDIRECT("F"&amp;MATCH(A362,A:A,0)&amp;":F"&amp;MATCH(WORKDAY(A362+1,-10,'Hungarian non-working days'!$A$2:$A$1001),A:A,0))),0)),"-")</f>
        <v>0</v>
      </c>
      <c r="H362" s="27">
        <f>IF(A362&lt;WORKDAY('Control panel'!$D$10,2,'Hungarian non-working days'!A358:A10356),"",IF(I362="Y",IFERROR(E362/G362,0),"-"))</f>
        <v>0</v>
      </c>
      <c r="I362" s="26" t="str">
        <f>IF(WORKDAY(A362,1,'Hungarian non-working days'!$A$2:$A$1001)=A362+1,"Y","N")</f>
        <v>Y</v>
      </c>
      <c r="K362" s="39">
        <v>356</v>
      </c>
      <c r="L362" s="40">
        <f>(1-'Control panel'!$D$2)*POWER('Control panel'!$D$2,K362-1)/(1-POWER('Control panel'!$D$2,365))</f>
        <v>0.00014521394249526046</v>
      </c>
    </row>
    <row r="363" spans="1:12" ht="15">
      <c r="A363" s="1">
        <f>'Control panel'!A372</f>
        <v>44965</v>
      </c>
      <c r="B363" s="4">
        <f>'Control panel'!B372-'Control panel'!C372</f>
        <v>0</v>
      </c>
      <c r="C363" s="28">
        <f>IF(B363&lt;0,-'Control panel'!E372*(B363/1000)*IF('Control panel'!$D$8="Yes",1.27,1),-'Control panel'!D372*(B363/1000)*IF('Control panel'!$D$8="Yes",1.27,1))</f>
        <v>0</v>
      </c>
      <c r="D363" s="3">
        <f>'Control panel'!E372*('Control panel'!C372/1000)</f>
        <v>0</v>
      </c>
      <c r="E363" s="3">
        <f ca="1">IF(I363="Y",+SUM(INDIRECT("C"&amp;MATCH(A363,A:A,0)&amp;":C"&amp;MATCH(WORKDAY(A363+1,-2,'Hungarian non-working days'!$A$2:$A$1001),A:A,0))),"-")</f>
        <v>0</v>
      </c>
      <c r="F363" s="3">
        <f ca="1">IF(I363="Y",SUM(INDIRECT("D"&amp;MATCH(A363,A:A,0)&amp;":D"&amp;MATCH(WORKDAY(A363+1,-2,'Hungarian non-working days'!$A$2:$A$1001),A:A,0))),"-")</f>
        <v>0</v>
      </c>
      <c r="G363" s="3">
        <f ca="1">IF(I363="Y",MAX(IFERROR(AVERAGEIF(INDIRECT("F"&amp;MATCH(A363,A:A,0)&amp;":F"&amp;MATCH(WORKDAY(A363+1,-250,'Hungarian non-working days'!$A$2:$A$1001),A:A,0)),"&gt;0",INDIRECT("F"&amp;MATCH(A363,A:A,0)&amp;":F"&amp;MATCH(WORKDAY(A363+1,-250,'Hungarian non-working days'!$A$2:$A$1001),A:A,0))),0),IFERROR(AVERAGEIF(INDIRECT("F"&amp;MATCH(A363,A:A,0)&amp;":F"&amp;MATCH(WORKDAY(A363+1,-10,'Hungarian non-working days'!$A$2:$A$1001),A:A,0)),"&gt;0",INDIRECT("F"&amp;MATCH(A363,A:A,0)&amp;":F"&amp;MATCH(WORKDAY(A363+1,-10,'Hungarian non-working days'!$A$2:$A$1001),A:A,0))),0)),"-")</f>
        <v>0</v>
      </c>
      <c r="H363" s="27">
        <f>IF(A363&lt;WORKDAY('Control panel'!$D$10,2,'Hungarian non-working days'!A359:A10357),"",IF(I363="Y",IFERROR(E363/G363,0),"-"))</f>
        <v>0</v>
      </c>
      <c r="I363" s="26" t="str">
        <f>IF(WORKDAY(A363,1,'Hungarian non-working days'!$A$2:$A$1001)=A363+1,"Y","N")</f>
        <v>Y</v>
      </c>
      <c r="K363" s="39">
        <v>357</v>
      </c>
      <c r="L363" s="40">
        <f>(1-'Control panel'!$D$2)*POWER('Control panel'!$D$2,K363-1)/(1-POWER('Control panel'!$D$2,365))</f>
        <v>0.00014339876821406971</v>
      </c>
    </row>
    <row r="364" spans="1:12" ht="15">
      <c r="A364" s="1">
        <f>'Control panel'!A373</f>
        <v>44964</v>
      </c>
      <c r="B364" s="4">
        <f>'Control panel'!B373-'Control panel'!C373</f>
        <v>0</v>
      </c>
      <c r="C364" s="28">
        <f>IF(B364&lt;0,-'Control panel'!E373*(B364/1000)*IF('Control panel'!$D$8="Yes",1.27,1),-'Control panel'!D373*(B364/1000)*IF('Control panel'!$D$8="Yes",1.27,1))</f>
        <v>0</v>
      </c>
      <c r="D364" s="3">
        <f>'Control panel'!E373*('Control panel'!C373/1000)</f>
        <v>0</v>
      </c>
      <c r="E364" s="3">
        <f ca="1">IF(I364="Y",+SUM(INDIRECT("C"&amp;MATCH(A364,A:A,0)&amp;":C"&amp;MATCH(WORKDAY(A364+1,-2,'Hungarian non-working days'!$A$2:$A$1001),A:A,0))),"-")</f>
        <v>0</v>
      </c>
      <c r="F364" s="3">
        <f ca="1">IF(I364="Y",SUM(INDIRECT("D"&amp;MATCH(A364,A:A,0)&amp;":D"&amp;MATCH(WORKDAY(A364+1,-2,'Hungarian non-working days'!$A$2:$A$1001),A:A,0))),"-")</f>
        <v>0</v>
      </c>
      <c r="G364" s="3">
        <f ca="1">IF(I364="Y",MAX(IFERROR(AVERAGEIF(INDIRECT("F"&amp;MATCH(A364,A:A,0)&amp;":F"&amp;MATCH(WORKDAY(A364+1,-250,'Hungarian non-working days'!$A$2:$A$1001),A:A,0)),"&gt;0",INDIRECT("F"&amp;MATCH(A364,A:A,0)&amp;":F"&amp;MATCH(WORKDAY(A364+1,-250,'Hungarian non-working days'!$A$2:$A$1001),A:A,0))),0),IFERROR(AVERAGEIF(INDIRECT("F"&amp;MATCH(A364,A:A,0)&amp;":F"&amp;MATCH(WORKDAY(A364+1,-10,'Hungarian non-working days'!$A$2:$A$1001),A:A,0)),"&gt;0",INDIRECT("F"&amp;MATCH(A364,A:A,0)&amp;":F"&amp;MATCH(WORKDAY(A364+1,-10,'Hungarian non-working days'!$A$2:$A$1001),A:A,0))),0)),"-")</f>
        <v>0</v>
      </c>
      <c r="H364" s="27">
        <f>IF(A364&lt;WORKDAY('Control panel'!$D$10,2,'Hungarian non-working days'!A360:A10358),"",IF(I364="Y",IFERROR(E364/G364,0),"-"))</f>
        <v>0</v>
      </c>
      <c r="I364" s="26" t="str">
        <f>IF(WORKDAY(A364,1,'Hungarian non-working days'!$A$2:$A$1001)=A364+1,"Y","N")</f>
        <v>Y</v>
      </c>
      <c r="K364" s="39">
        <v>358</v>
      </c>
      <c r="L364" s="40">
        <f>(1-'Control panel'!$D$2)*POWER('Control panel'!$D$2,K364-1)/(1-POWER('Control panel'!$D$2,365))</f>
        <v>0.00014160628361139382</v>
      </c>
    </row>
    <row r="365" spans="1:12" ht="15">
      <c r="A365" s="1">
        <f>'Control panel'!A374</f>
        <v>44963</v>
      </c>
      <c r="B365" s="4">
        <f>'Control panel'!B374-'Control panel'!C374</f>
        <v>0</v>
      </c>
      <c r="C365" s="28">
        <f>IF(B365&lt;0,-'Control panel'!E374*(B365/1000)*IF('Control panel'!$D$8="Yes",1.27,1),-'Control panel'!D374*(B365/1000)*IF('Control panel'!$D$8="Yes",1.27,1))</f>
        <v>0</v>
      </c>
      <c r="D365" s="3">
        <f>'Control panel'!E374*('Control panel'!C374/1000)</f>
        <v>0</v>
      </c>
      <c r="E365" s="3">
        <f ca="1">IF(I365="Y",+SUM(INDIRECT("C"&amp;MATCH(A365,A:A,0)&amp;":C"&amp;MATCH(WORKDAY(A365+1,-2,'Hungarian non-working days'!$A$2:$A$1001),A:A,0))),"-")</f>
        <v>0</v>
      </c>
      <c r="F365" s="3">
        <f ca="1">IF(I365="Y",SUM(INDIRECT("D"&amp;MATCH(A365,A:A,0)&amp;":D"&amp;MATCH(WORKDAY(A365+1,-2,'Hungarian non-working days'!$A$2:$A$1001),A:A,0))),"-")</f>
        <v>0</v>
      </c>
      <c r="G365" s="3">
        <f ca="1">IF(I365="Y",MAX(IFERROR(AVERAGEIF(INDIRECT("F"&amp;MATCH(A365,A:A,0)&amp;":F"&amp;MATCH(WORKDAY(A365+1,-250,'Hungarian non-working days'!$A$2:$A$1001),A:A,0)),"&gt;0",INDIRECT("F"&amp;MATCH(A365,A:A,0)&amp;":F"&amp;MATCH(WORKDAY(A365+1,-250,'Hungarian non-working days'!$A$2:$A$1001),A:A,0))),0),IFERROR(AVERAGEIF(INDIRECT("F"&amp;MATCH(A365,A:A,0)&amp;":F"&amp;MATCH(WORKDAY(A365+1,-10,'Hungarian non-working days'!$A$2:$A$1001),A:A,0)),"&gt;0",INDIRECT("F"&amp;MATCH(A365,A:A,0)&amp;":F"&amp;MATCH(WORKDAY(A365+1,-10,'Hungarian non-working days'!$A$2:$A$1001),A:A,0))),0)),"-")</f>
        <v>0</v>
      </c>
      <c r="H365" s="27">
        <f>IF(A365&lt;WORKDAY('Control panel'!$D$10,2,'Hungarian non-working days'!A361:A10359),"",IF(I365="Y",IFERROR(E365/G365,0),"-"))</f>
        <v>0</v>
      </c>
      <c r="I365" s="26" t="str">
        <f>IF(WORKDAY(A365,1,'Hungarian non-working days'!$A$2:$A$1001)=A365+1,"Y","N")</f>
        <v>Y</v>
      </c>
      <c r="K365" s="39">
        <v>359</v>
      </c>
      <c r="L365" s="40">
        <f>(1-'Control panel'!$D$2)*POWER('Control panel'!$D$2,K365-1)/(1-POWER('Control panel'!$D$2,365))</f>
        <v>0.00013983620506625142</v>
      </c>
    </row>
    <row r="366" spans="1:12" ht="15">
      <c r="A366" s="1">
        <f>'Control panel'!A375</f>
        <v>44962</v>
      </c>
      <c r="B366" s="4">
        <f>'Control panel'!B375-'Control panel'!C375</f>
        <v>0</v>
      </c>
      <c r="C366" s="28">
        <f>IF(B366&lt;0,-'Control panel'!E375*(B366/1000)*IF('Control panel'!$D$8="Yes",1.27,1),-'Control panel'!D375*(B366/1000)*IF('Control panel'!$D$8="Yes",1.27,1))</f>
        <v>0</v>
      </c>
      <c r="D366" s="3">
        <f>'Control panel'!E375*('Control panel'!C375/1000)</f>
        <v>0</v>
      </c>
      <c r="E366" s="3">
        <f ca="1">IF(I366="Y",+SUM(INDIRECT("C"&amp;MATCH(A366,A:A,0)&amp;":C"&amp;MATCH(WORKDAY(A366+1,-2,'Hungarian non-working days'!$A$2:$A$1001),A:A,0))),"-")</f>
        <v>0</v>
      </c>
      <c r="F366" s="3">
        <f ca="1">IF(I366="Y",SUM(INDIRECT("D"&amp;MATCH(A366,A:A,0)&amp;":D"&amp;MATCH(WORKDAY(A366+1,-2,'Hungarian non-working days'!$A$2:$A$1001),A:A,0))),"-")</f>
        <v>0</v>
      </c>
      <c r="G366" s="3">
        <f ca="1">IF(I366="Y",MAX(IFERROR(AVERAGEIF(INDIRECT("F"&amp;MATCH(A366,A:A,0)&amp;":F"&amp;MATCH(WORKDAY(A366+1,-250,'Hungarian non-working days'!$A$2:$A$1001),A:A,0)),"&gt;0",INDIRECT("F"&amp;MATCH(A366,A:A,0)&amp;":F"&amp;MATCH(WORKDAY(A366+1,-250,'Hungarian non-working days'!$A$2:$A$1001),A:A,0))),0),IFERROR(AVERAGEIF(INDIRECT("F"&amp;MATCH(A366,A:A,0)&amp;":F"&amp;MATCH(WORKDAY(A366+1,-10,'Hungarian non-working days'!$A$2:$A$1001),A:A,0)),"&gt;0",INDIRECT("F"&amp;MATCH(A366,A:A,0)&amp;":F"&amp;MATCH(WORKDAY(A366+1,-10,'Hungarian non-working days'!$A$2:$A$1001),A:A,0))),0)),"-")</f>
        <v>0</v>
      </c>
      <c r="H366" s="27">
        <f>IF(A366&lt;WORKDAY('Control panel'!$D$10,2,'Hungarian non-working days'!A362:A10360),"",IF(I366="Y",IFERROR(E366/G366,0),"-"))</f>
        <v>0</v>
      </c>
      <c r="I366" s="26" t="str">
        <f>IF(WORKDAY(A366,1,'Hungarian non-working days'!$A$2:$A$1001)=A366+1,"Y","N")</f>
        <v>Y</v>
      </c>
      <c r="K366" s="39">
        <v>360</v>
      </c>
      <c r="L366" s="40">
        <f>(1-'Control panel'!$D$2)*POWER('Control panel'!$D$2,K366-1)/(1-POWER('Control panel'!$D$2,365))</f>
        <v>0.0001380882525029233</v>
      </c>
    </row>
    <row r="367" spans="1:12" ht="15">
      <c r="A367" s="1">
        <f>'Control panel'!A376</f>
        <v>44961</v>
      </c>
      <c r="B367" s="4">
        <f>'Control panel'!B376-'Control panel'!C376</f>
        <v>0</v>
      </c>
      <c r="C367" s="28">
        <f>IF(B367&lt;0,-'Control panel'!E376*(B367/1000)*IF('Control panel'!$D$8="Yes",1.27,1),-'Control panel'!D376*(B367/1000)*IF('Control panel'!$D$8="Yes",1.27,1))</f>
        <v>0</v>
      </c>
      <c r="D367" s="3">
        <f>'Control panel'!E376*('Control panel'!C376/1000)</f>
        <v>0</v>
      </c>
      <c r="E367" s="3" t="str">
        <f ca="1">IF(I367="Y",+SUM(INDIRECT("C"&amp;MATCH(A367,A:A,0)&amp;":C"&amp;MATCH(WORKDAY(A367+1,-2,'Hungarian non-working days'!$A$2:$A$1001),A:A,0))),"-")</f>
        <v>-</v>
      </c>
      <c r="F367" s="3" t="str">
        <f ca="1">IF(I367="Y",SUM(INDIRECT("D"&amp;MATCH(A367,A:A,0)&amp;":D"&amp;MATCH(WORKDAY(A367+1,-2,'Hungarian non-working days'!$A$2:$A$1001),A:A,0))),"-")</f>
        <v>-</v>
      </c>
      <c r="G367" s="3" t="str">
        <f ca="1">IF(I367="Y",MAX(IFERROR(AVERAGEIF(INDIRECT("F"&amp;MATCH(A367,A:A,0)&amp;":F"&amp;MATCH(WORKDAY(A367+1,-250,'Hungarian non-working days'!$A$2:$A$1001),A:A,0)),"&gt;0",INDIRECT("F"&amp;MATCH(A367,A:A,0)&amp;":F"&amp;MATCH(WORKDAY(A367+1,-250,'Hungarian non-working days'!$A$2:$A$1001),A:A,0))),0),IFERROR(AVERAGEIF(INDIRECT("F"&amp;MATCH(A367,A:A,0)&amp;":F"&amp;MATCH(WORKDAY(A367+1,-10,'Hungarian non-working days'!$A$2:$A$1001),A:A,0)),"&gt;0",INDIRECT("F"&amp;MATCH(A367,A:A,0)&amp;":F"&amp;MATCH(WORKDAY(A367+1,-10,'Hungarian non-working days'!$A$2:$A$1001),A:A,0))),0)),"-")</f>
        <v>-</v>
      </c>
      <c r="H367" s="27" t="str">
        <f>IF(A367&lt;WORKDAY('Control panel'!$D$10,2,'Hungarian non-working days'!A363:A10361),"",IF(I367="Y",IFERROR(E367/G367,0),"-"))</f>
        <v>-</v>
      </c>
      <c r="I367" s="26" t="str">
        <f>IF(WORKDAY(A367,1,'Hungarian non-working days'!$A$2:$A$1001)=A367+1,"Y","N")</f>
        <v>N</v>
      </c>
      <c r="K367" s="39">
        <v>361</v>
      </c>
      <c r="L367" s="40">
        <f>(1-'Control panel'!$D$2)*POWER('Control panel'!$D$2,K367-1)/(1-POWER('Control panel'!$D$2,365))</f>
        <v>0.00013636214934663676</v>
      </c>
    </row>
    <row r="368" spans="1:12" ht="15">
      <c r="A368" s="1">
        <f>'Control panel'!A377</f>
        <v>44960</v>
      </c>
      <c r="B368" s="4">
        <f>'Control panel'!B377-'Control panel'!C377</f>
        <v>0</v>
      </c>
      <c r="C368" s="28">
        <f>IF(B368&lt;0,-'Control panel'!E377*(B368/1000)*IF('Control panel'!$D$8="Yes",1.27,1),-'Control panel'!D377*(B368/1000)*IF('Control panel'!$D$8="Yes",1.27,1))</f>
        <v>0</v>
      </c>
      <c r="D368" s="3">
        <f>'Control panel'!E377*('Control panel'!C377/1000)</f>
        <v>0</v>
      </c>
      <c r="E368" s="3" t="str">
        <f ca="1">IF(I368="Y",+SUM(INDIRECT("C"&amp;MATCH(A368,A:A,0)&amp;":C"&amp;MATCH(WORKDAY(A368+1,-2,'Hungarian non-working days'!$A$2:$A$1001),A:A,0))),"-")</f>
        <v>-</v>
      </c>
      <c r="F368" s="3" t="str">
        <f ca="1">IF(I368="Y",SUM(INDIRECT("D"&amp;MATCH(A368,A:A,0)&amp;":D"&amp;MATCH(WORKDAY(A368+1,-2,'Hungarian non-working days'!$A$2:$A$1001),A:A,0))),"-")</f>
        <v>-</v>
      </c>
      <c r="G368" s="3" t="str">
        <f ca="1">IF(I368="Y",MAX(IFERROR(AVERAGEIF(INDIRECT("F"&amp;MATCH(A368,A:A,0)&amp;":F"&amp;MATCH(WORKDAY(A368+1,-250,'Hungarian non-working days'!$A$2:$A$1001),A:A,0)),"&gt;0",INDIRECT("F"&amp;MATCH(A368,A:A,0)&amp;":F"&amp;MATCH(WORKDAY(A368+1,-250,'Hungarian non-working days'!$A$2:$A$1001),A:A,0))),0),IFERROR(AVERAGEIF(INDIRECT("F"&amp;MATCH(A368,A:A,0)&amp;":F"&amp;MATCH(WORKDAY(A368+1,-10,'Hungarian non-working days'!$A$2:$A$1001),A:A,0)),"&gt;0",INDIRECT("F"&amp;MATCH(A368,A:A,0)&amp;":F"&amp;MATCH(WORKDAY(A368+1,-10,'Hungarian non-working days'!$A$2:$A$1001),A:A,0))),0)),"-")</f>
        <v>-</v>
      </c>
      <c r="H368" s="27" t="str">
        <f>IF(A368&lt;WORKDAY('Control panel'!$D$10,2,'Hungarian non-working days'!A364:A10362),"",IF(I368="Y",IFERROR(E368/G368,0),"-"))</f>
        <v>-</v>
      </c>
      <c r="I368" s="26" t="str">
        <f>IF(WORKDAY(A368,1,'Hungarian non-working days'!$A$2:$A$1001)=A368+1,"Y","N")</f>
        <v>N</v>
      </c>
      <c r="K368" s="39">
        <v>362</v>
      </c>
      <c r="L368" s="40">
        <f>(1-'Control panel'!$D$2)*POWER('Control panel'!$D$2,K368-1)/(1-POWER('Control panel'!$D$2,365))</f>
        <v>0.00013465762247980381</v>
      </c>
    </row>
    <row r="369" spans="1:12" ht="15">
      <c r="A369" s="1">
        <f>'Control panel'!A378</f>
        <v>44959</v>
      </c>
      <c r="B369" s="4">
        <f>'Control panel'!B378-'Control panel'!C378</f>
        <v>0</v>
      </c>
      <c r="C369" s="28">
        <f>IF(B369&lt;0,-'Control panel'!E378*(B369/1000)*IF('Control panel'!$D$8="Yes",1.27,1),-'Control panel'!D378*(B369/1000)*IF('Control panel'!$D$8="Yes",1.27,1))</f>
        <v>0</v>
      </c>
      <c r="D369" s="3">
        <f>'Control panel'!E378*('Control panel'!C378/1000)</f>
        <v>0</v>
      </c>
      <c r="E369" s="3">
        <f ca="1">IF(I369="Y",+SUM(INDIRECT("C"&amp;MATCH(A369,A:A,0)&amp;":C"&amp;MATCH(WORKDAY(A369+1,-2,'Hungarian non-working days'!$A$2:$A$1001),A:A,0))),"-")</f>
        <v>0</v>
      </c>
      <c r="F369" s="3">
        <f ca="1">IF(I369="Y",SUM(INDIRECT("D"&amp;MATCH(A369,A:A,0)&amp;":D"&amp;MATCH(WORKDAY(A369+1,-2,'Hungarian non-working days'!$A$2:$A$1001),A:A,0))),"-")</f>
        <v>0</v>
      </c>
      <c r="G369" s="3">
        <f ca="1">IF(I369="Y",MAX(IFERROR(AVERAGEIF(INDIRECT("F"&amp;MATCH(A369,A:A,0)&amp;":F"&amp;MATCH(WORKDAY(A369+1,-250,'Hungarian non-working days'!$A$2:$A$1001),A:A,0)),"&gt;0",INDIRECT("F"&amp;MATCH(A369,A:A,0)&amp;":F"&amp;MATCH(WORKDAY(A369+1,-250,'Hungarian non-working days'!$A$2:$A$1001),A:A,0))),0),IFERROR(AVERAGEIF(INDIRECT("F"&amp;MATCH(A369,A:A,0)&amp;":F"&amp;MATCH(WORKDAY(A369+1,-10,'Hungarian non-working days'!$A$2:$A$1001),A:A,0)),"&gt;0",INDIRECT("F"&amp;MATCH(A369,A:A,0)&amp;":F"&amp;MATCH(WORKDAY(A369+1,-10,'Hungarian non-working days'!$A$2:$A$1001),A:A,0))),0)),"-")</f>
        <v>0</v>
      </c>
      <c r="H369" s="27">
        <f>IF(A369&lt;WORKDAY('Control panel'!$D$10,2,'Hungarian non-working days'!A365:A10363),"",IF(I369="Y",IFERROR(E369/G369,0),"-"))</f>
        <v>0</v>
      </c>
      <c r="I369" s="26" t="str">
        <f>IF(WORKDAY(A369,1,'Hungarian non-working days'!$A$2:$A$1001)=A369+1,"Y","N")</f>
        <v>Y</v>
      </c>
      <c r="K369" s="39">
        <v>363</v>
      </c>
      <c r="L369" s="40">
        <f>(1-'Control panel'!$D$2)*POWER('Control panel'!$D$2,K369-1)/(1-POWER('Control panel'!$D$2,365))</f>
        <v>0.00013297440219880627</v>
      </c>
    </row>
    <row r="370" spans="1:12" ht="15">
      <c r="A370" s="1">
        <f>'Control panel'!A379</f>
        <v>44958</v>
      </c>
      <c r="B370" s="4">
        <f>'Control panel'!B379-'Control panel'!C379</f>
        <v>0</v>
      </c>
      <c r="C370" s="28">
        <f>IF(B370&lt;0,-'Control panel'!E379*(B370/1000)*IF('Control panel'!$D$8="Yes",1.27,1),-'Control panel'!D379*(B370/1000)*IF('Control panel'!$D$8="Yes",1.27,1))</f>
        <v>0</v>
      </c>
      <c r="D370" s="3">
        <f>'Control panel'!E379*('Control panel'!C379/1000)</f>
        <v>0</v>
      </c>
      <c r="E370" s="3">
        <f ca="1">IF(I370="Y",+SUM(INDIRECT("C"&amp;MATCH(A370,A:A,0)&amp;":C"&amp;MATCH(WORKDAY(A370+1,-2,'Hungarian non-working days'!$A$2:$A$1001),A:A,0))),"-")</f>
        <v>0</v>
      </c>
      <c r="F370" s="3">
        <f ca="1">IF(I370="Y",SUM(INDIRECT("D"&amp;MATCH(A370,A:A,0)&amp;":D"&amp;MATCH(WORKDAY(A370+1,-2,'Hungarian non-working days'!$A$2:$A$1001),A:A,0))),"-")</f>
        <v>0</v>
      </c>
      <c r="G370" s="3">
        <f ca="1">IF(I370="Y",MAX(IFERROR(AVERAGEIF(INDIRECT("F"&amp;MATCH(A370,A:A,0)&amp;":F"&amp;MATCH(WORKDAY(A370+1,-250,'Hungarian non-working days'!$A$2:$A$1001),A:A,0)),"&gt;0",INDIRECT("F"&amp;MATCH(A370,A:A,0)&amp;":F"&amp;MATCH(WORKDAY(A370+1,-250,'Hungarian non-working days'!$A$2:$A$1001),A:A,0))),0),IFERROR(AVERAGEIF(INDIRECT("F"&amp;MATCH(A370,A:A,0)&amp;":F"&amp;MATCH(WORKDAY(A370+1,-10,'Hungarian non-working days'!$A$2:$A$1001),A:A,0)),"&gt;0",INDIRECT("F"&amp;MATCH(A370,A:A,0)&amp;":F"&amp;MATCH(WORKDAY(A370+1,-10,'Hungarian non-working days'!$A$2:$A$1001),A:A,0))),0)),"-")</f>
        <v>0</v>
      </c>
      <c r="H370" s="27">
        <f>IF(A370&lt;WORKDAY('Control panel'!$D$10,2,'Hungarian non-working days'!A366:A10364),"",IF(I370="Y",IFERROR(E370/G370,0),"-"))</f>
        <v>0</v>
      </c>
      <c r="I370" s="26" t="str">
        <f>IF(WORKDAY(A370,1,'Hungarian non-working days'!$A$2:$A$1001)=A370+1,"Y","N")</f>
        <v>Y</v>
      </c>
      <c r="K370" s="39">
        <v>364</v>
      </c>
      <c r="L370" s="40">
        <f>(1-'Control panel'!$D$2)*POWER('Control panel'!$D$2,K370-1)/(1-POWER('Control panel'!$D$2,365))</f>
        <v>0.00013131222217132115</v>
      </c>
    </row>
    <row r="371" spans="1:12" ht="15">
      <c r="A371" s="1">
        <f>'Control panel'!A380</f>
        <v>44957</v>
      </c>
      <c r="B371" s="4">
        <f>'Control panel'!B380-'Control panel'!C380</f>
        <v>0</v>
      </c>
      <c r="C371" s="28">
        <f>IF(B371&lt;0,-'Control panel'!E380*(B371/1000)*IF('Control panel'!$D$8="Yes",1.27,1),-'Control panel'!D380*(B371/1000)*IF('Control panel'!$D$8="Yes",1.27,1))</f>
        <v>0</v>
      </c>
      <c r="D371" s="3">
        <f>'Control panel'!E380*('Control panel'!C380/1000)</f>
        <v>0</v>
      </c>
      <c r="E371" s="3">
        <f ca="1">IF(I371="Y",+SUM(INDIRECT("C"&amp;MATCH(A371,A:A,0)&amp;":C"&amp;MATCH(WORKDAY(A371+1,-2,'Hungarian non-working days'!$A$2:$A$1001),A:A,0))),"-")</f>
        <v>0</v>
      </c>
      <c r="F371" s="3">
        <f ca="1">IF(I371="Y",SUM(INDIRECT("D"&amp;MATCH(A371,A:A,0)&amp;":D"&amp;MATCH(WORKDAY(A371+1,-2,'Hungarian non-working days'!$A$2:$A$1001),A:A,0))),"-")</f>
        <v>0</v>
      </c>
      <c r="G371" s="3">
        <f ca="1">IF(I371="Y",MAX(IFERROR(AVERAGEIF(INDIRECT("F"&amp;MATCH(A371,A:A,0)&amp;":F"&amp;MATCH(WORKDAY(A371+1,-250,'Hungarian non-working days'!$A$2:$A$1001),A:A,0)),"&gt;0",INDIRECT("F"&amp;MATCH(A371,A:A,0)&amp;":F"&amp;MATCH(WORKDAY(A371+1,-250,'Hungarian non-working days'!$A$2:$A$1001),A:A,0))),0),IFERROR(AVERAGEIF(INDIRECT("F"&amp;MATCH(A371,A:A,0)&amp;":F"&amp;MATCH(WORKDAY(A371+1,-10,'Hungarian non-working days'!$A$2:$A$1001),A:A,0)),"&gt;0",INDIRECT("F"&amp;MATCH(A371,A:A,0)&amp;":F"&amp;MATCH(WORKDAY(A371+1,-10,'Hungarian non-working days'!$A$2:$A$1001),A:A,0))),0)),"-")</f>
        <v>0</v>
      </c>
      <c r="H371" s="27">
        <f>IF(A371&lt;WORKDAY('Control panel'!$D$10,2,'Hungarian non-working days'!A367:A10365),"",IF(I371="Y",IFERROR(E371/G371,0),"-"))</f>
        <v>0</v>
      </c>
      <c r="I371" s="26" t="str">
        <f>IF(WORKDAY(A371,1,'Hungarian non-working days'!$A$2:$A$1001)=A371+1,"Y","N")</f>
        <v>Y</v>
      </c>
      <c r="K371" s="39">
        <v>365</v>
      </c>
      <c r="L371" s="40">
        <f>(1-'Control panel'!$D$2)*POWER('Control panel'!$D$2,K371-1)/(1-POWER('Control panel'!$D$2,365))</f>
        <v>0.0001296708193941797</v>
      </c>
    </row>
    <row r="372" spans="1:9" ht="15">
      <c r="A372" s="1">
        <f>'Control panel'!A381</f>
        <v>44956</v>
      </c>
      <c r="B372" s="4">
        <f>'Control panel'!B381-'Control panel'!C381</f>
        <v>0</v>
      </c>
      <c r="C372" s="28">
        <f>IF(B372&lt;0,-'Control panel'!E381*(B372/1000)*IF('Control panel'!$D$8="Yes",1.27,1),-'Control panel'!D381*(B372/1000)*IF('Control panel'!$D$8="Yes",1.27,1))</f>
        <v>0</v>
      </c>
      <c r="D372" s="3">
        <f>'Control panel'!E381*('Control panel'!C381/1000)</f>
        <v>0</v>
      </c>
      <c r="E372" s="3">
        <f ca="1">IF(I372="Y",+SUM(INDIRECT("C"&amp;MATCH(A372,A:A,0)&amp;":C"&amp;MATCH(WORKDAY(A372+1,-2,'Hungarian non-working days'!$A$2:$A$1001),A:A,0))),"-")</f>
        <v>0</v>
      </c>
      <c r="F372" s="3">
        <f ca="1">IF(I372="Y",SUM(INDIRECT("D"&amp;MATCH(A372,A:A,0)&amp;":D"&amp;MATCH(WORKDAY(A372+1,-2,'Hungarian non-working days'!$A$2:$A$1001),A:A,0))),"-")</f>
        <v>0</v>
      </c>
      <c r="G372" s="3">
        <f ca="1">IF(I372="Y",MAX(IFERROR(AVERAGEIF(INDIRECT("F"&amp;MATCH(A372,A:A,0)&amp;":F"&amp;MATCH(WORKDAY(A372+1,-250,'Hungarian non-working days'!$A$2:$A$1001),A:A,0)),"&gt;0",INDIRECT("F"&amp;MATCH(A372,A:A,0)&amp;":F"&amp;MATCH(WORKDAY(A372+1,-250,'Hungarian non-working days'!$A$2:$A$1001),A:A,0))),0),IFERROR(AVERAGEIF(INDIRECT("F"&amp;MATCH(A372,A:A,0)&amp;":F"&amp;MATCH(WORKDAY(A372+1,-10,'Hungarian non-working days'!$A$2:$A$1001),A:A,0)),"&gt;0",INDIRECT("F"&amp;MATCH(A372,A:A,0)&amp;":F"&amp;MATCH(WORKDAY(A372+1,-10,'Hungarian non-working days'!$A$2:$A$1001),A:A,0))),0)),"-")</f>
        <v>0</v>
      </c>
      <c r="H372" s="27">
        <f>IF(A372&lt;WORKDAY('Control panel'!$D$10,2,'Hungarian non-working days'!A368:A10366),"",IF(I372="Y",IFERROR(E372/G372,0),"-"))</f>
        <v>0</v>
      </c>
      <c r="I372" s="26" t="str">
        <f>IF(WORKDAY(A372,1,'Hungarian non-working days'!$A$2:$A$1001)=A372+1,"Y","N")</f>
        <v>Y</v>
      </c>
    </row>
    <row r="373" spans="1:9" ht="15">
      <c r="A373" s="1">
        <f>'Control panel'!A382</f>
        <v>44955</v>
      </c>
      <c r="B373" s="4">
        <f>'Control panel'!B382-'Control panel'!C382</f>
        <v>0</v>
      </c>
      <c r="C373" s="28">
        <f>IF(B373&lt;0,-'Control panel'!E382*(B373/1000)*IF('Control panel'!$D$8="Yes",1.27,1),-'Control panel'!D382*(B373/1000)*IF('Control panel'!$D$8="Yes",1.27,1))</f>
        <v>0</v>
      </c>
      <c r="D373" s="3">
        <f>'Control panel'!E382*('Control panel'!C382/1000)</f>
        <v>0</v>
      </c>
      <c r="E373" s="3">
        <f ca="1">IF(I373="Y",+SUM(INDIRECT("C"&amp;MATCH(A373,A:A,0)&amp;":C"&amp;MATCH(WORKDAY(A373+1,-2,'Hungarian non-working days'!$A$2:$A$1001),A:A,0))),"-")</f>
        <v>0</v>
      </c>
      <c r="F373" s="3">
        <f ca="1">IF(I373="Y",SUM(INDIRECT("D"&amp;MATCH(A373,A:A,0)&amp;":D"&amp;MATCH(WORKDAY(A373+1,-2,'Hungarian non-working days'!$A$2:$A$1001),A:A,0))),"-")</f>
        <v>0</v>
      </c>
      <c r="G373" s="3">
        <f ca="1">IF(I373="Y",MAX(IFERROR(AVERAGEIF(INDIRECT("F"&amp;MATCH(A373,A:A,0)&amp;":F"&amp;MATCH(WORKDAY(A373+1,-250,'Hungarian non-working days'!$A$2:$A$1001),A:A,0)),"&gt;0",INDIRECT("F"&amp;MATCH(A373,A:A,0)&amp;":F"&amp;MATCH(WORKDAY(A373+1,-250,'Hungarian non-working days'!$A$2:$A$1001),A:A,0))),0),IFERROR(AVERAGEIF(INDIRECT("F"&amp;MATCH(A373,A:A,0)&amp;":F"&amp;MATCH(WORKDAY(A373+1,-10,'Hungarian non-working days'!$A$2:$A$1001),A:A,0)),"&gt;0",INDIRECT("F"&amp;MATCH(A373,A:A,0)&amp;":F"&amp;MATCH(WORKDAY(A373+1,-10,'Hungarian non-working days'!$A$2:$A$1001),A:A,0))),0)),"-")</f>
        <v>0</v>
      </c>
      <c r="H373" s="27">
        <f>IF(A373&lt;WORKDAY('Control panel'!$D$10,2,'Hungarian non-working days'!A369:A10367),"",IF(I373="Y",IFERROR(E373/G373,0),"-"))</f>
        <v>0</v>
      </c>
      <c r="I373" s="26" t="str">
        <f>IF(WORKDAY(A373,1,'Hungarian non-working days'!$A$2:$A$1001)=A373+1,"Y","N")</f>
        <v>Y</v>
      </c>
    </row>
    <row r="374" spans="1:9" ht="15">
      <c r="A374" s="1">
        <f>'Control panel'!A383</f>
        <v>44954</v>
      </c>
      <c r="B374" s="4">
        <f>'Control panel'!B383-'Control panel'!C383</f>
        <v>0</v>
      </c>
      <c r="C374" s="28">
        <f>IF(B374&lt;0,-'Control panel'!E383*(B374/1000)*IF('Control panel'!$D$8="Yes",1.27,1),-'Control panel'!D383*(B374/1000)*IF('Control panel'!$D$8="Yes",1.27,1))</f>
        <v>0</v>
      </c>
      <c r="D374" s="3">
        <f>'Control panel'!E383*('Control panel'!C383/1000)</f>
        <v>0</v>
      </c>
      <c r="E374" s="3" t="str">
        <f ca="1">IF(I374="Y",+SUM(INDIRECT("C"&amp;MATCH(A374,A:A,0)&amp;":C"&amp;MATCH(WORKDAY(A374+1,-2,'Hungarian non-working days'!$A$2:$A$1001),A:A,0))),"-")</f>
        <v>-</v>
      </c>
      <c r="F374" s="3" t="str">
        <f ca="1">IF(I374="Y",SUM(INDIRECT("D"&amp;MATCH(A374,A:A,0)&amp;":D"&amp;MATCH(WORKDAY(A374+1,-2,'Hungarian non-working days'!$A$2:$A$1001),A:A,0))),"-")</f>
        <v>-</v>
      </c>
      <c r="G374" s="3" t="str">
        <f ca="1">IF(I374="Y",MAX(IFERROR(AVERAGEIF(INDIRECT("F"&amp;MATCH(A374,A:A,0)&amp;":F"&amp;MATCH(WORKDAY(A374+1,-250,'Hungarian non-working days'!$A$2:$A$1001),A:A,0)),"&gt;0",INDIRECT("F"&amp;MATCH(A374,A:A,0)&amp;":F"&amp;MATCH(WORKDAY(A374+1,-250,'Hungarian non-working days'!$A$2:$A$1001),A:A,0))),0),IFERROR(AVERAGEIF(INDIRECT("F"&amp;MATCH(A374,A:A,0)&amp;":F"&amp;MATCH(WORKDAY(A374+1,-10,'Hungarian non-working days'!$A$2:$A$1001),A:A,0)),"&gt;0",INDIRECT("F"&amp;MATCH(A374,A:A,0)&amp;":F"&amp;MATCH(WORKDAY(A374+1,-10,'Hungarian non-working days'!$A$2:$A$1001),A:A,0))),0)),"-")</f>
        <v>-</v>
      </c>
      <c r="H374" s="27" t="str">
        <f>IF(A374&lt;WORKDAY('Control panel'!$D$10,2,'Hungarian non-working days'!A370:A10368),"",IF(I374="Y",IFERROR(E374/G374,0),"-"))</f>
        <v>-</v>
      </c>
      <c r="I374" s="26" t="str">
        <f>IF(WORKDAY(A374,1,'Hungarian non-working days'!$A$2:$A$1001)=A374+1,"Y","N")</f>
        <v>N</v>
      </c>
    </row>
    <row r="375" spans="1:9" ht="15">
      <c r="A375" s="1">
        <f>'Control panel'!A384</f>
        <v>44953</v>
      </c>
      <c r="B375" s="4">
        <f>'Control panel'!B384-'Control panel'!C384</f>
        <v>0</v>
      </c>
      <c r="C375" s="28">
        <f>IF(B375&lt;0,-'Control panel'!E384*(B375/1000)*IF('Control panel'!$D$8="Yes",1.27,1),-'Control panel'!D384*(B375/1000)*IF('Control panel'!$D$8="Yes",1.27,1))</f>
        <v>0</v>
      </c>
      <c r="D375" s="3">
        <f>'Control panel'!E384*('Control panel'!C384/1000)</f>
        <v>0</v>
      </c>
      <c r="E375" s="3" t="str">
        <f ca="1">IF(I375="Y",+SUM(INDIRECT("C"&amp;MATCH(A375,A:A,0)&amp;":C"&amp;MATCH(WORKDAY(A375+1,-2,'Hungarian non-working days'!$A$2:$A$1001),A:A,0))),"-")</f>
        <v>-</v>
      </c>
      <c r="F375" s="3" t="str">
        <f ca="1">IF(I375="Y",SUM(INDIRECT("D"&amp;MATCH(A375,A:A,0)&amp;":D"&amp;MATCH(WORKDAY(A375+1,-2,'Hungarian non-working days'!$A$2:$A$1001),A:A,0))),"-")</f>
        <v>-</v>
      </c>
      <c r="G375" s="3" t="str">
        <f ca="1">IF(I375="Y",MAX(IFERROR(AVERAGEIF(INDIRECT("F"&amp;MATCH(A375,A:A,0)&amp;":F"&amp;MATCH(WORKDAY(A375+1,-250,'Hungarian non-working days'!$A$2:$A$1001),A:A,0)),"&gt;0",INDIRECT("F"&amp;MATCH(A375,A:A,0)&amp;":F"&amp;MATCH(WORKDAY(A375+1,-250,'Hungarian non-working days'!$A$2:$A$1001),A:A,0))),0),IFERROR(AVERAGEIF(INDIRECT("F"&amp;MATCH(A375,A:A,0)&amp;":F"&amp;MATCH(WORKDAY(A375+1,-10,'Hungarian non-working days'!$A$2:$A$1001),A:A,0)),"&gt;0",INDIRECT("F"&amp;MATCH(A375,A:A,0)&amp;":F"&amp;MATCH(WORKDAY(A375+1,-10,'Hungarian non-working days'!$A$2:$A$1001),A:A,0))),0)),"-")</f>
        <v>-</v>
      </c>
      <c r="H375" s="27" t="str">
        <f>IF(A375&lt;WORKDAY('Control panel'!$D$10,2,'Hungarian non-working days'!A371:A10369),"",IF(I375="Y",IFERROR(E375/G375,0),"-"))</f>
        <v>-</v>
      </c>
      <c r="I375" s="26" t="str">
        <f>IF(WORKDAY(A375,1,'Hungarian non-working days'!$A$2:$A$1001)=A375+1,"Y","N")</f>
        <v>N</v>
      </c>
    </row>
    <row r="376" spans="1:9" ht="15">
      <c r="A376" s="1">
        <f>'Control panel'!A385</f>
        <v>44952</v>
      </c>
      <c r="B376" s="4">
        <f>'Control panel'!B385-'Control panel'!C385</f>
        <v>0</v>
      </c>
      <c r="C376" s="28">
        <f>IF(B376&lt;0,-'Control panel'!E385*(B376/1000)*IF('Control panel'!$D$8="Yes",1.27,1),-'Control panel'!D385*(B376/1000)*IF('Control panel'!$D$8="Yes",1.27,1))</f>
        <v>0</v>
      </c>
      <c r="D376" s="3">
        <f>'Control panel'!E385*('Control panel'!C385/1000)</f>
        <v>0</v>
      </c>
      <c r="E376" s="3">
        <f ca="1">IF(I376="Y",+SUM(INDIRECT("C"&amp;MATCH(A376,A:A,0)&amp;":C"&amp;MATCH(WORKDAY(A376+1,-2,'Hungarian non-working days'!$A$2:$A$1001),A:A,0))),"-")</f>
        <v>0</v>
      </c>
      <c r="F376" s="3">
        <f ca="1">IF(I376="Y",SUM(INDIRECT("D"&amp;MATCH(A376,A:A,0)&amp;":D"&amp;MATCH(WORKDAY(A376+1,-2,'Hungarian non-working days'!$A$2:$A$1001),A:A,0))),"-")</f>
        <v>0</v>
      </c>
      <c r="G376" s="3">
        <f ca="1">IF(I376="Y",MAX(IFERROR(AVERAGEIF(INDIRECT("F"&amp;MATCH(A376,A:A,0)&amp;":F"&amp;MATCH(WORKDAY(A376+1,-250,'Hungarian non-working days'!$A$2:$A$1001),A:A,0)),"&gt;0",INDIRECT("F"&amp;MATCH(A376,A:A,0)&amp;":F"&amp;MATCH(WORKDAY(A376+1,-250,'Hungarian non-working days'!$A$2:$A$1001),A:A,0))),0),IFERROR(AVERAGEIF(INDIRECT("F"&amp;MATCH(A376,A:A,0)&amp;":F"&amp;MATCH(WORKDAY(A376+1,-10,'Hungarian non-working days'!$A$2:$A$1001),A:A,0)),"&gt;0",INDIRECT("F"&amp;MATCH(A376,A:A,0)&amp;":F"&amp;MATCH(WORKDAY(A376+1,-10,'Hungarian non-working days'!$A$2:$A$1001),A:A,0))),0)),"-")</f>
        <v>0</v>
      </c>
      <c r="H376" s="27">
        <f>IF(A376&lt;WORKDAY('Control panel'!$D$10,2,'Hungarian non-working days'!A372:A10370),"",IF(I376="Y",IFERROR(E376/G376,0),"-"))</f>
        <v>0</v>
      </c>
      <c r="I376" s="26" t="str">
        <f>IF(WORKDAY(A376,1,'Hungarian non-working days'!$A$2:$A$1001)=A376+1,"Y","N")</f>
        <v>Y</v>
      </c>
    </row>
    <row r="377" spans="1:9" ht="15">
      <c r="A377" s="1">
        <f>'Control panel'!A386</f>
        <v>44951</v>
      </c>
      <c r="B377" s="4">
        <f>'Control panel'!B386-'Control panel'!C386</f>
        <v>0</v>
      </c>
      <c r="C377" s="28">
        <f>IF(B377&lt;0,-'Control panel'!E386*(B377/1000)*IF('Control panel'!$D$8="Yes",1.27,1),-'Control panel'!D386*(B377/1000)*IF('Control panel'!$D$8="Yes",1.27,1))</f>
        <v>0</v>
      </c>
      <c r="D377" s="3">
        <f>'Control panel'!E386*('Control panel'!C386/1000)</f>
        <v>0</v>
      </c>
      <c r="E377" s="3">
        <f ca="1">IF(I377="Y",+SUM(INDIRECT("C"&amp;MATCH(A377,A:A,0)&amp;":C"&amp;MATCH(WORKDAY(A377+1,-2,'Hungarian non-working days'!$A$2:$A$1001),A:A,0))),"-")</f>
        <v>0</v>
      </c>
      <c r="F377" s="3">
        <f ca="1">IF(I377="Y",SUM(INDIRECT("D"&amp;MATCH(A377,A:A,0)&amp;":D"&amp;MATCH(WORKDAY(A377+1,-2,'Hungarian non-working days'!$A$2:$A$1001),A:A,0))),"-")</f>
        <v>0</v>
      </c>
      <c r="G377" s="3">
        <f ca="1">IF(I377="Y",MAX(IFERROR(AVERAGEIF(INDIRECT("F"&amp;MATCH(A377,A:A,0)&amp;":F"&amp;MATCH(WORKDAY(A377+1,-250,'Hungarian non-working days'!$A$2:$A$1001),A:A,0)),"&gt;0",INDIRECT("F"&amp;MATCH(A377,A:A,0)&amp;":F"&amp;MATCH(WORKDAY(A377+1,-250,'Hungarian non-working days'!$A$2:$A$1001),A:A,0))),0),IFERROR(AVERAGEIF(INDIRECT("F"&amp;MATCH(A377,A:A,0)&amp;":F"&amp;MATCH(WORKDAY(A377+1,-10,'Hungarian non-working days'!$A$2:$A$1001),A:A,0)),"&gt;0",INDIRECT("F"&amp;MATCH(A377,A:A,0)&amp;":F"&amp;MATCH(WORKDAY(A377+1,-10,'Hungarian non-working days'!$A$2:$A$1001),A:A,0))),0)),"-")</f>
        <v>0</v>
      </c>
      <c r="H377" s="27">
        <f>IF(A377&lt;WORKDAY('Control panel'!$D$10,2,'Hungarian non-working days'!A373:A10371),"",IF(I377="Y",IFERROR(E377/G377,0),"-"))</f>
        <v>0</v>
      </c>
      <c r="I377" s="26" t="str">
        <f>IF(WORKDAY(A377,1,'Hungarian non-working days'!$A$2:$A$1001)=A377+1,"Y","N")</f>
        <v>Y</v>
      </c>
    </row>
    <row r="378" spans="1:9" ht="15">
      <c r="A378" s="1">
        <f>'Control panel'!A387</f>
        <v>44950</v>
      </c>
      <c r="B378" s="4">
        <f>'Control panel'!B387-'Control panel'!C387</f>
        <v>0</v>
      </c>
      <c r="C378" s="28">
        <f>IF(B378&lt;0,-'Control panel'!E387*(B378/1000)*IF('Control panel'!$D$8="Yes",1.27,1),-'Control panel'!D387*(B378/1000)*IF('Control panel'!$D$8="Yes",1.27,1))</f>
        <v>0</v>
      </c>
      <c r="D378" s="3">
        <f>'Control panel'!E387*('Control panel'!C387/1000)</f>
        <v>0</v>
      </c>
      <c r="E378" s="3">
        <f ca="1">IF(I378="Y",+SUM(INDIRECT("C"&amp;MATCH(A378,A:A,0)&amp;":C"&amp;MATCH(WORKDAY(A378+1,-2,'Hungarian non-working days'!$A$2:$A$1001),A:A,0))),"-")</f>
        <v>0</v>
      </c>
      <c r="F378" s="3">
        <f ca="1">IF(I378="Y",SUM(INDIRECT("D"&amp;MATCH(A378,A:A,0)&amp;":D"&amp;MATCH(WORKDAY(A378+1,-2,'Hungarian non-working days'!$A$2:$A$1001),A:A,0))),"-")</f>
        <v>0</v>
      </c>
      <c r="G378" s="3">
        <f ca="1">IF(I378="Y",MAX(IFERROR(AVERAGEIF(INDIRECT("F"&amp;MATCH(A378,A:A,0)&amp;":F"&amp;MATCH(WORKDAY(A378+1,-250,'Hungarian non-working days'!$A$2:$A$1001),A:A,0)),"&gt;0",INDIRECT("F"&amp;MATCH(A378,A:A,0)&amp;":F"&amp;MATCH(WORKDAY(A378+1,-250,'Hungarian non-working days'!$A$2:$A$1001),A:A,0))),0),IFERROR(AVERAGEIF(INDIRECT("F"&amp;MATCH(A378,A:A,0)&amp;":F"&amp;MATCH(WORKDAY(A378+1,-10,'Hungarian non-working days'!$A$2:$A$1001),A:A,0)),"&gt;0",INDIRECT("F"&amp;MATCH(A378,A:A,0)&amp;":F"&amp;MATCH(WORKDAY(A378+1,-10,'Hungarian non-working days'!$A$2:$A$1001),A:A,0))),0)),"-")</f>
        <v>0</v>
      </c>
      <c r="H378" s="27">
        <f>IF(A378&lt;WORKDAY('Control panel'!$D$10,2,'Hungarian non-working days'!A374:A10372),"",IF(I378="Y",IFERROR(E378/G378,0),"-"))</f>
        <v>0</v>
      </c>
      <c r="I378" s="26" t="str">
        <f>IF(WORKDAY(A378,1,'Hungarian non-working days'!$A$2:$A$1001)=A378+1,"Y","N")</f>
        <v>Y</v>
      </c>
    </row>
    <row r="379" spans="1:9" ht="15">
      <c r="A379" s="1">
        <f>'Control panel'!A388</f>
        <v>44949</v>
      </c>
      <c r="B379" s="4">
        <f>'Control panel'!B388-'Control panel'!C388</f>
        <v>0</v>
      </c>
      <c r="C379" s="28">
        <f>IF(B379&lt;0,-'Control panel'!E388*(B379/1000)*IF('Control panel'!$D$8="Yes",1.27,1),-'Control panel'!D388*(B379/1000)*IF('Control panel'!$D$8="Yes",1.27,1))</f>
        <v>0</v>
      </c>
      <c r="D379" s="3">
        <f>'Control panel'!E388*('Control panel'!C388/1000)</f>
        <v>0</v>
      </c>
      <c r="E379" s="3">
        <f ca="1">IF(I379="Y",+SUM(INDIRECT("C"&amp;MATCH(A379,A:A,0)&amp;":C"&amp;MATCH(WORKDAY(A379+1,-2,'Hungarian non-working days'!$A$2:$A$1001),A:A,0))),"-")</f>
        <v>0</v>
      </c>
      <c r="F379" s="3">
        <f ca="1">IF(I379="Y",SUM(INDIRECT("D"&amp;MATCH(A379,A:A,0)&amp;":D"&amp;MATCH(WORKDAY(A379+1,-2,'Hungarian non-working days'!$A$2:$A$1001),A:A,0))),"-")</f>
        <v>0</v>
      </c>
      <c r="G379" s="3">
        <f ca="1">IF(I379="Y",MAX(IFERROR(AVERAGEIF(INDIRECT("F"&amp;MATCH(A379,A:A,0)&amp;":F"&amp;MATCH(WORKDAY(A379+1,-250,'Hungarian non-working days'!$A$2:$A$1001),A:A,0)),"&gt;0",INDIRECT("F"&amp;MATCH(A379,A:A,0)&amp;":F"&amp;MATCH(WORKDAY(A379+1,-250,'Hungarian non-working days'!$A$2:$A$1001),A:A,0))),0),IFERROR(AVERAGEIF(INDIRECT("F"&amp;MATCH(A379,A:A,0)&amp;":F"&amp;MATCH(WORKDAY(A379+1,-10,'Hungarian non-working days'!$A$2:$A$1001),A:A,0)),"&gt;0",INDIRECT("F"&amp;MATCH(A379,A:A,0)&amp;":F"&amp;MATCH(WORKDAY(A379+1,-10,'Hungarian non-working days'!$A$2:$A$1001),A:A,0))),0)),"-")</f>
        <v>0</v>
      </c>
      <c r="H379" s="27">
        <f>IF(A379&lt;WORKDAY('Control panel'!$D$10,2,'Hungarian non-working days'!A375:A10373),"",IF(I379="Y",IFERROR(E379/G379,0),"-"))</f>
        <v>0</v>
      </c>
      <c r="I379" s="26" t="str">
        <f>IF(WORKDAY(A379,1,'Hungarian non-working days'!$A$2:$A$1001)=A379+1,"Y","N")</f>
        <v>Y</v>
      </c>
    </row>
    <row r="380" spans="1:9" ht="15">
      <c r="A380" s="1">
        <f>'Control panel'!A389</f>
        <v>44948</v>
      </c>
      <c r="B380" s="4">
        <f>'Control panel'!B389-'Control panel'!C389</f>
        <v>0</v>
      </c>
      <c r="C380" s="28">
        <f>IF(B380&lt;0,-'Control panel'!E389*(B380/1000)*IF('Control panel'!$D$8="Yes",1.27,1),-'Control panel'!D389*(B380/1000)*IF('Control panel'!$D$8="Yes",1.27,1))</f>
        <v>0</v>
      </c>
      <c r="D380" s="3">
        <f>'Control panel'!E389*('Control panel'!C389/1000)</f>
        <v>0</v>
      </c>
      <c r="E380" s="3">
        <f ca="1">IF(I380="Y",+SUM(INDIRECT("C"&amp;MATCH(A380,A:A,0)&amp;":C"&amp;MATCH(WORKDAY(A380+1,-2,'Hungarian non-working days'!$A$2:$A$1001),A:A,0))),"-")</f>
        <v>0</v>
      </c>
      <c r="F380" s="3">
        <f ca="1">IF(I380="Y",SUM(INDIRECT("D"&amp;MATCH(A380,A:A,0)&amp;":D"&amp;MATCH(WORKDAY(A380+1,-2,'Hungarian non-working days'!$A$2:$A$1001),A:A,0))),"-")</f>
        <v>0</v>
      </c>
      <c r="G380" s="3">
        <f ca="1">IF(I380="Y",MAX(IFERROR(AVERAGEIF(INDIRECT("F"&amp;MATCH(A380,A:A,0)&amp;":F"&amp;MATCH(WORKDAY(A380+1,-250,'Hungarian non-working days'!$A$2:$A$1001),A:A,0)),"&gt;0",INDIRECT("F"&amp;MATCH(A380,A:A,0)&amp;":F"&amp;MATCH(WORKDAY(A380+1,-250,'Hungarian non-working days'!$A$2:$A$1001),A:A,0))),0),IFERROR(AVERAGEIF(INDIRECT("F"&amp;MATCH(A380,A:A,0)&amp;":F"&amp;MATCH(WORKDAY(A380+1,-10,'Hungarian non-working days'!$A$2:$A$1001),A:A,0)),"&gt;0",INDIRECT("F"&amp;MATCH(A380,A:A,0)&amp;":F"&amp;MATCH(WORKDAY(A380+1,-10,'Hungarian non-working days'!$A$2:$A$1001),A:A,0))),0)),"-")</f>
        <v>0</v>
      </c>
      <c r="H380" s="27">
        <f>IF(A380&lt;WORKDAY('Control panel'!$D$10,2,'Hungarian non-working days'!A376:A10374),"",IF(I380="Y",IFERROR(E380/G380,0),"-"))</f>
        <v>0</v>
      </c>
      <c r="I380" s="26" t="str">
        <f>IF(WORKDAY(A380,1,'Hungarian non-working days'!$A$2:$A$1001)=A380+1,"Y","N")</f>
        <v>Y</v>
      </c>
    </row>
    <row r="381" spans="1:9" ht="15">
      <c r="A381" s="1">
        <f>'Control panel'!A390</f>
        <v>44947</v>
      </c>
      <c r="B381" s="4">
        <f>'Control panel'!B390-'Control panel'!C390</f>
        <v>0</v>
      </c>
      <c r="C381" s="28">
        <f>IF(B381&lt;0,-'Control panel'!E390*(B381/1000)*IF('Control panel'!$D$8="Yes",1.27,1),-'Control panel'!D390*(B381/1000)*IF('Control panel'!$D$8="Yes",1.27,1))</f>
        <v>0</v>
      </c>
      <c r="D381" s="3">
        <f>'Control panel'!E390*('Control panel'!C390/1000)</f>
        <v>0</v>
      </c>
      <c r="E381" s="3" t="str">
        <f ca="1">IF(I381="Y",+SUM(INDIRECT("C"&amp;MATCH(A381,A:A,0)&amp;":C"&amp;MATCH(WORKDAY(A381+1,-2,'Hungarian non-working days'!$A$2:$A$1001),A:A,0))),"-")</f>
        <v>-</v>
      </c>
      <c r="F381" s="3" t="str">
        <f ca="1">IF(I381="Y",SUM(INDIRECT("D"&amp;MATCH(A381,A:A,0)&amp;":D"&amp;MATCH(WORKDAY(A381+1,-2,'Hungarian non-working days'!$A$2:$A$1001),A:A,0))),"-")</f>
        <v>-</v>
      </c>
      <c r="G381" s="3" t="str">
        <f ca="1">IF(I381="Y",MAX(IFERROR(AVERAGEIF(INDIRECT("F"&amp;MATCH(A381,A:A,0)&amp;":F"&amp;MATCH(WORKDAY(A381+1,-250,'Hungarian non-working days'!$A$2:$A$1001),A:A,0)),"&gt;0",INDIRECT("F"&amp;MATCH(A381,A:A,0)&amp;":F"&amp;MATCH(WORKDAY(A381+1,-250,'Hungarian non-working days'!$A$2:$A$1001),A:A,0))),0),IFERROR(AVERAGEIF(INDIRECT("F"&amp;MATCH(A381,A:A,0)&amp;":F"&amp;MATCH(WORKDAY(A381+1,-10,'Hungarian non-working days'!$A$2:$A$1001),A:A,0)),"&gt;0",INDIRECT("F"&amp;MATCH(A381,A:A,0)&amp;":F"&amp;MATCH(WORKDAY(A381+1,-10,'Hungarian non-working days'!$A$2:$A$1001),A:A,0))),0)),"-")</f>
        <v>-</v>
      </c>
      <c r="H381" s="27" t="str">
        <f>IF(A381&lt;WORKDAY('Control panel'!$D$10,2,'Hungarian non-working days'!A377:A10375),"",IF(I381="Y",IFERROR(E381/G381,0),"-"))</f>
        <v>-</v>
      </c>
      <c r="I381" s="26" t="str">
        <f>IF(WORKDAY(A381,1,'Hungarian non-working days'!$A$2:$A$1001)=A381+1,"Y","N")</f>
        <v>N</v>
      </c>
    </row>
    <row r="382" spans="1:9" ht="15">
      <c r="A382" s="1">
        <f>'Control panel'!A391</f>
        <v>44946</v>
      </c>
      <c r="B382" s="4">
        <f>'Control panel'!B391-'Control panel'!C391</f>
        <v>0</v>
      </c>
      <c r="C382" s="28">
        <f>IF(B382&lt;0,-'Control panel'!E391*(B382/1000)*IF('Control panel'!$D$8="Yes",1.27,1),-'Control panel'!D391*(B382/1000)*IF('Control panel'!$D$8="Yes",1.27,1))</f>
        <v>0</v>
      </c>
      <c r="D382" s="3">
        <f>'Control panel'!E391*('Control panel'!C391/1000)</f>
        <v>0</v>
      </c>
      <c r="E382" s="3" t="str">
        <f ca="1">IF(I382="Y",+SUM(INDIRECT("C"&amp;MATCH(A382,A:A,0)&amp;":C"&amp;MATCH(WORKDAY(A382+1,-2,'Hungarian non-working days'!$A$2:$A$1001),A:A,0))),"-")</f>
        <v>-</v>
      </c>
      <c r="F382" s="3" t="str">
        <f ca="1">IF(I382="Y",SUM(INDIRECT("D"&amp;MATCH(A382,A:A,0)&amp;":D"&amp;MATCH(WORKDAY(A382+1,-2,'Hungarian non-working days'!$A$2:$A$1001),A:A,0))),"-")</f>
        <v>-</v>
      </c>
      <c r="G382" s="3" t="str">
        <f ca="1">IF(I382="Y",MAX(IFERROR(AVERAGEIF(INDIRECT("F"&amp;MATCH(A382,A:A,0)&amp;":F"&amp;MATCH(WORKDAY(A382+1,-250,'Hungarian non-working days'!$A$2:$A$1001),A:A,0)),"&gt;0",INDIRECT("F"&amp;MATCH(A382,A:A,0)&amp;":F"&amp;MATCH(WORKDAY(A382+1,-250,'Hungarian non-working days'!$A$2:$A$1001),A:A,0))),0),IFERROR(AVERAGEIF(INDIRECT("F"&amp;MATCH(A382,A:A,0)&amp;":F"&amp;MATCH(WORKDAY(A382+1,-10,'Hungarian non-working days'!$A$2:$A$1001),A:A,0)),"&gt;0",INDIRECT("F"&amp;MATCH(A382,A:A,0)&amp;":F"&amp;MATCH(WORKDAY(A382+1,-10,'Hungarian non-working days'!$A$2:$A$1001),A:A,0))),0)),"-")</f>
        <v>-</v>
      </c>
      <c r="H382" s="27" t="str">
        <f>IF(A382&lt;WORKDAY('Control panel'!$D$10,2,'Hungarian non-working days'!A378:A10376),"",IF(I382="Y",IFERROR(E382/G382,0),"-"))</f>
        <v>-</v>
      </c>
      <c r="I382" s="26" t="str">
        <f>IF(WORKDAY(A382,1,'Hungarian non-working days'!$A$2:$A$1001)=A382+1,"Y","N")</f>
        <v>N</v>
      </c>
    </row>
    <row r="383" spans="1:9" ht="15">
      <c r="A383" s="1">
        <f>'Control panel'!A392</f>
        <v>44945</v>
      </c>
      <c r="B383" s="4">
        <f>'Control panel'!B392-'Control panel'!C392</f>
        <v>0</v>
      </c>
      <c r="C383" s="28">
        <f>IF(B383&lt;0,-'Control panel'!E392*(B383/1000)*IF('Control panel'!$D$8="Yes",1.27,1),-'Control panel'!D392*(B383/1000)*IF('Control panel'!$D$8="Yes",1.27,1))</f>
        <v>0</v>
      </c>
      <c r="D383" s="3">
        <f>'Control panel'!E392*('Control panel'!C392/1000)</f>
        <v>0</v>
      </c>
      <c r="E383" s="3">
        <f ca="1">IF(I383="Y",+SUM(INDIRECT("C"&amp;MATCH(A383,A:A,0)&amp;":C"&amp;MATCH(WORKDAY(A383+1,-2,'Hungarian non-working days'!$A$2:$A$1001),A:A,0))),"-")</f>
        <v>0</v>
      </c>
      <c r="F383" s="3">
        <f ca="1">IF(I383="Y",SUM(INDIRECT("D"&amp;MATCH(A383,A:A,0)&amp;":D"&amp;MATCH(WORKDAY(A383+1,-2,'Hungarian non-working days'!$A$2:$A$1001),A:A,0))),"-")</f>
        <v>0</v>
      </c>
      <c r="G383" s="3">
        <f ca="1">IF(I383="Y",MAX(IFERROR(AVERAGEIF(INDIRECT("F"&amp;MATCH(A383,A:A,0)&amp;":F"&amp;MATCH(WORKDAY(A383+1,-250,'Hungarian non-working days'!$A$2:$A$1001),A:A,0)),"&gt;0",INDIRECT("F"&amp;MATCH(A383,A:A,0)&amp;":F"&amp;MATCH(WORKDAY(A383+1,-250,'Hungarian non-working days'!$A$2:$A$1001),A:A,0))),0),IFERROR(AVERAGEIF(INDIRECT("F"&amp;MATCH(A383,A:A,0)&amp;":F"&amp;MATCH(WORKDAY(A383+1,-10,'Hungarian non-working days'!$A$2:$A$1001),A:A,0)),"&gt;0",INDIRECT("F"&amp;MATCH(A383,A:A,0)&amp;":F"&amp;MATCH(WORKDAY(A383+1,-10,'Hungarian non-working days'!$A$2:$A$1001),A:A,0))),0)),"-")</f>
        <v>0</v>
      </c>
      <c r="H383" s="27">
        <f>IF(A383&lt;WORKDAY('Control panel'!$D$10,2,'Hungarian non-working days'!A379:A10377),"",IF(I383="Y",IFERROR(E383/G383,0),"-"))</f>
        <v>0</v>
      </c>
      <c r="I383" s="26" t="str">
        <f>IF(WORKDAY(A383,1,'Hungarian non-working days'!$A$2:$A$1001)=A383+1,"Y","N")</f>
        <v>Y</v>
      </c>
    </row>
    <row r="384" spans="1:9" ht="15">
      <c r="A384" s="1">
        <f>'Control panel'!A393</f>
        <v>44944</v>
      </c>
      <c r="B384" s="4">
        <f>'Control panel'!B393-'Control panel'!C393</f>
        <v>0</v>
      </c>
      <c r="C384" s="28">
        <f>IF(B384&lt;0,-'Control panel'!E393*(B384/1000)*IF('Control panel'!$D$8="Yes",1.27,1),-'Control panel'!D393*(B384/1000)*IF('Control panel'!$D$8="Yes",1.27,1))</f>
        <v>0</v>
      </c>
      <c r="D384" s="3">
        <f>'Control panel'!E393*('Control panel'!C393/1000)</f>
        <v>0</v>
      </c>
      <c r="E384" s="3">
        <f ca="1">IF(I384="Y",+SUM(INDIRECT("C"&amp;MATCH(A384,A:A,0)&amp;":C"&amp;MATCH(WORKDAY(A384+1,-2,'Hungarian non-working days'!$A$2:$A$1001),A:A,0))),"-")</f>
        <v>0</v>
      </c>
      <c r="F384" s="3">
        <f ca="1">IF(I384="Y",SUM(INDIRECT("D"&amp;MATCH(A384,A:A,0)&amp;":D"&amp;MATCH(WORKDAY(A384+1,-2,'Hungarian non-working days'!$A$2:$A$1001),A:A,0))),"-")</f>
        <v>0</v>
      </c>
      <c r="G384" s="3">
        <f ca="1">IF(I384="Y",MAX(IFERROR(AVERAGEIF(INDIRECT("F"&amp;MATCH(A384,A:A,0)&amp;":F"&amp;MATCH(WORKDAY(A384+1,-250,'Hungarian non-working days'!$A$2:$A$1001),A:A,0)),"&gt;0",INDIRECT("F"&amp;MATCH(A384,A:A,0)&amp;":F"&amp;MATCH(WORKDAY(A384+1,-250,'Hungarian non-working days'!$A$2:$A$1001),A:A,0))),0),IFERROR(AVERAGEIF(INDIRECT("F"&amp;MATCH(A384,A:A,0)&amp;":F"&amp;MATCH(WORKDAY(A384+1,-10,'Hungarian non-working days'!$A$2:$A$1001),A:A,0)),"&gt;0",INDIRECT("F"&amp;MATCH(A384,A:A,0)&amp;":F"&amp;MATCH(WORKDAY(A384+1,-10,'Hungarian non-working days'!$A$2:$A$1001),A:A,0))),0)),"-")</f>
        <v>0</v>
      </c>
      <c r="H384" s="27">
        <f>IF(A384&lt;WORKDAY('Control panel'!$D$10,2,'Hungarian non-working days'!A380:A10378),"",IF(I384="Y",IFERROR(E384/G384,0),"-"))</f>
        <v>0</v>
      </c>
      <c r="I384" s="26" t="str">
        <f>IF(WORKDAY(A384,1,'Hungarian non-working days'!$A$2:$A$1001)=A384+1,"Y","N")</f>
        <v>Y</v>
      </c>
    </row>
    <row r="385" spans="1:9" ht="15">
      <c r="A385" s="1">
        <f>'Control panel'!A394</f>
        <v>44943</v>
      </c>
      <c r="B385" s="4">
        <f>'Control panel'!B394-'Control panel'!C394</f>
        <v>0</v>
      </c>
      <c r="C385" s="28">
        <f>IF(B385&lt;0,-'Control panel'!E394*(B385/1000)*IF('Control panel'!$D$8="Yes",1.27,1),-'Control panel'!D394*(B385/1000)*IF('Control panel'!$D$8="Yes",1.27,1))</f>
        <v>0</v>
      </c>
      <c r="D385" s="3">
        <f>'Control panel'!E394*('Control panel'!C394/1000)</f>
        <v>0</v>
      </c>
      <c r="E385" s="3">
        <f ca="1">IF(I385="Y",+SUM(INDIRECT("C"&amp;MATCH(A385,A:A,0)&amp;":C"&amp;MATCH(WORKDAY(A385+1,-2,'Hungarian non-working days'!$A$2:$A$1001),A:A,0))),"-")</f>
        <v>0</v>
      </c>
      <c r="F385" s="3">
        <f ca="1">IF(I385="Y",SUM(INDIRECT("D"&amp;MATCH(A385,A:A,0)&amp;":D"&amp;MATCH(WORKDAY(A385+1,-2,'Hungarian non-working days'!$A$2:$A$1001),A:A,0))),"-")</f>
        <v>0</v>
      </c>
      <c r="G385" s="3">
        <f ca="1">IF(I385="Y",MAX(IFERROR(AVERAGEIF(INDIRECT("F"&amp;MATCH(A385,A:A,0)&amp;":F"&amp;MATCH(WORKDAY(A385+1,-250,'Hungarian non-working days'!$A$2:$A$1001),A:A,0)),"&gt;0",INDIRECT("F"&amp;MATCH(A385,A:A,0)&amp;":F"&amp;MATCH(WORKDAY(A385+1,-250,'Hungarian non-working days'!$A$2:$A$1001),A:A,0))),0),IFERROR(AVERAGEIF(INDIRECT("F"&amp;MATCH(A385,A:A,0)&amp;":F"&amp;MATCH(WORKDAY(A385+1,-10,'Hungarian non-working days'!$A$2:$A$1001),A:A,0)),"&gt;0",INDIRECT("F"&amp;MATCH(A385,A:A,0)&amp;":F"&amp;MATCH(WORKDAY(A385+1,-10,'Hungarian non-working days'!$A$2:$A$1001),A:A,0))),0)),"-")</f>
        <v>0</v>
      </c>
      <c r="H385" s="27">
        <f>IF(A385&lt;WORKDAY('Control panel'!$D$10,2,'Hungarian non-working days'!A381:A10379),"",IF(I385="Y",IFERROR(E385/G385,0),"-"))</f>
        <v>0</v>
      </c>
      <c r="I385" s="26" t="str">
        <f>IF(WORKDAY(A385,1,'Hungarian non-working days'!$A$2:$A$1001)=A385+1,"Y","N")</f>
        <v>Y</v>
      </c>
    </row>
    <row r="386" spans="1:9" ht="15">
      <c r="A386" s="1">
        <f>'Control panel'!A395</f>
        <v>44942</v>
      </c>
      <c r="B386" s="4">
        <f>'Control panel'!B395-'Control panel'!C395</f>
        <v>0</v>
      </c>
      <c r="C386" s="28">
        <f>IF(B386&lt;0,-'Control panel'!E395*(B386/1000)*IF('Control panel'!$D$8="Yes",1.27,1),-'Control panel'!D395*(B386/1000)*IF('Control panel'!$D$8="Yes",1.27,1))</f>
        <v>0</v>
      </c>
      <c r="D386" s="3">
        <f>'Control panel'!E395*('Control panel'!C395/1000)</f>
        <v>0</v>
      </c>
      <c r="E386" s="3">
        <f ca="1">IF(I386="Y",+SUM(INDIRECT("C"&amp;MATCH(A386,A:A,0)&amp;":C"&amp;MATCH(WORKDAY(A386+1,-2,'Hungarian non-working days'!$A$2:$A$1001),A:A,0))),"-")</f>
        <v>0</v>
      </c>
      <c r="F386" s="3">
        <f ca="1">IF(I386="Y",SUM(INDIRECT("D"&amp;MATCH(A386,A:A,0)&amp;":D"&amp;MATCH(WORKDAY(A386+1,-2,'Hungarian non-working days'!$A$2:$A$1001),A:A,0))),"-")</f>
        <v>0</v>
      </c>
      <c r="G386" s="3">
        <f ca="1">IF(I386="Y",MAX(IFERROR(AVERAGEIF(INDIRECT("F"&amp;MATCH(A386,A:A,0)&amp;":F"&amp;MATCH(WORKDAY(A386+1,-250,'Hungarian non-working days'!$A$2:$A$1001),A:A,0)),"&gt;0",INDIRECT("F"&amp;MATCH(A386,A:A,0)&amp;":F"&amp;MATCH(WORKDAY(A386+1,-250,'Hungarian non-working days'!$A$2:$A$1001),A:A,0))),0),IFERROR(AVERAGEIF(INDIRECT("F"&amp;MATCH(A386,A:A,0)&amp;":F"&amp;MATCH(WORKDAY(A386+1,-10,'Hungarian non-working days'!$A$2:$A$1001),A:A,0)),"&gt;0",INDIRECT("F"&amp;MATCH(A386,A:A,0)&amp;":F"&amp;MATCH(WORKDAY(A386+1,-10,'Hungarian non-working days'!$A$2:$A$1001),A:A,0))),0)),"-")</f>
        <v>0</v>
      </c>
      <c r="H386" s="27">
        <f>IF(A386&lt;WORKDAY('Control panel'!$D$10,2,'Hungarian non-working days'!A382:A10380),"",IF(I386="Y",IFERROR(E386/G386,0),"-"))</f>
        <v>0</v>
      </c>
      <c r="I386" s="26" t="str">
        <f>IF(WORKDAY(A386,1,'Hungarian non-working days'!$A$2:$A$1001)=A386+1,"Y","N")</f>
        <v>Y</v>
      </c>
    </row>
    <row r="387" spans="1:9" ht="15">
      <c r="A387" s="1">
        <f>'Control panel'!A396</f>
        <v>44941</v>
      </c>
      <c r="B387" s="4">
        <f>'Control panel'!B396-'Control panel'!C396</f>
        <v>0</v>
      </c>
      <c r="C387" s="28">
        <f>IF(B387&lt;0,-'Control panel'!E396*(B387/1000)*IF('Control panel'!$D$8="Yes",1.27,1),-'Control panel'!D396*(B387/1000)*IF('Control panel'!$D$8="Yes",1.27,1))</f>
        <v>0</v>
      </c>
      <c r="D387" s="3">
        <f>'Control panel'!E396*('Control panel'!C396/1000)</f>
        <v>0</v>
      </c>
      <c r="E387" s="3">
        <f ca="1">IF(I387="Y",+SUM(INDIRECT("C"&amp;MATCH(A387,A:A,0)&amp;":C"&amp;MATCH(WORKDAY(A387+1,-2,'Hungarian non-working days'!$A$2:$A$1001),A:A,0))),"-")</f>
        <v>0</v>
      </c>
      <c r="F387" s="3">
        <f ca="1">IF(I387="Y",SUM(INDIRECT("D"&amp;MATCH(A387,A:A,0)&amp;":D"&amp;MATCH(WORKDAY(A387+1,-2,'Hungarian non-working days'!$A$2:$A$1001),A:A,0))),"-")</f>
        <v>0</v>
      </c>
      <c r="G387" s="3">
        <f ca="1">IF(I387="Y",MAX(IFERROR(AVERAGEIF(INDIRECT("F"&amp;MATCH(A387,A:A,0)&amp;":F"&amp;MATCH(WORKDAY(A387+1,-250,'Hungarian non-working days'!$A$2:$A$1001),A:A,0)),"&gt;0",INDIRECT("F"&amp;MATCH(A387,A:A,0)&amp;":F"&amp;MATCH(WORKDAY(A387+1,-250,'Hungarian non-working days'!$A$2:$A$1001),A:A,0))),0),IFERROR(AVERAGEIF(INDIRECT("F"&amp;MATCH(A387,A:A,0)&amp;":F"&amp;MATCH(WORKDAY(A387+1,-10,'Hungarian non-working days'!$A$2:$A$1001),A:A,0)),"&gt;0",INDIRECT("F"&amp;MATCH(A387,A:A,0)&amp;":F"&amp;MATCH(WORKDAY(A387+1,-10,'Hungarian non-working days'!$A$2:$A$1001),A:A,0))),0)),"-")</f>
        <v>0</v>
      </c>
      <c r="H387" s="27">
        <f>IF(A387&lt;WORKDAY('Control panel'!$D$10,2,'Hungarian non-working days'!A383:A10381),"",IF(I387="Y",IFERROR(E387/G387,0),"-"))</f>
        <v>0</v>
      </c>
      <c r="I387" s="26" t="str">
        <f>IF(WORKDAY(A387,1,'Hungarian non-working days'!$A$2:$A$1001)=A387+1,"Y","N")</f>
        <v>Y</v>
      </c>
    </row>
    <row r="388" spans="1:9" ht="15">
      <c r="A388" s="1">
        <f>'Control panel'!A397</f>
        <v>44940</v>
      </c>
      <c r="B388" s="4">
        <f>'Control panel'!B397-'Control panel'!C397</f>
        <v>0</v>
      </c>
      <c r="C388" s="28">
        <f>IF(B388&lt;0,-'Control panel'!E397*(B388/1000)*IF('Control panel'!$D$8="Yes",1.27,1),-'Control panel'!D397*(B388/1000)*IF('Control panel'!$D$8="Yes",1.27,1))</f>
        <v>0</v>
      </c>
      <c r="D388" s="3">
        <f>'Control panel'!E397*('Control panel'!C397/1000)</f>
        <v>0</v>
      </c>
      <c r="E388" s="3" t="str">
        <f ca="1">IF(I388="Y",+SUM(INDIRECT("C"&amp;MATCH(A388,A:A,0)&amp;":C"&amp;MATCH(WORKDAY(A388+1,-2,'Hungarian non-working days'!$A$2:$A$1001),A:A,0))),"-")</f>
        <v>-</v>
      </c>
      <c r="F388" s="3" t="str">
        <f ca="1">IF(I388="Y",SUM(INDIRECT("D"&amp;MATCH(A388,A:A,0)&amp;":D"&amp;MATCH(WORKDAY(A388+1,-2,'Hungarian non-working days'!$A$2:$A$1001),A:A,0))),"-")</f>
        <v>-</v>
      </c>
      <c r="G388" s="3" t="str">
        <f ca="1">IF(I388="Y",MAX(IFERROR(AVERAGEIF(INDIRECT("F"&amp;MATCH(A388,A:A,0)&amp;":F"&amp;MATCH(WORKDAY(A388+1,-250,'Hungarian non-working days'!$A$2:$A$1001),A:A,0)),"&gt;0",INDIRECT("F"&amp;MATCH(A388,A:A,0)&amp;":F"&amp;MATCH(WORKDAY(A388+1,-250,'Hungarian non-working days'!$A$2:$A$1001),A:A,0))),0),IFERROR(AVERAGEIF(INDIRECT("F"&amp;MATCH(A388,A:A,0)&amp;":F"&amp;MATCH(WORKDAY(A388+1,-10,'Hungarian non-working days'!$A$2:$A$1001),A:A,0)),"&gt;0",INDIRECT("F"&amp;MATCH(A388,A:A,0)&amp;":F"&amp;MATCH(WORKDAY(A388+1,-10,'Hungarian non-working days'!$A$2:$A$1001),A:A,0))),0)),"-")</f>
        <v>-</v>
      </c>
      <c r="H388" s="27" t="str">
        <f>IF(A388&lt;WORKDAY('Control panel'!$D$10,2,'Hungarian non-working days'!A384:A10382),"",IF(I388="Y",IFERROR(E388/G388,0),"-"))</f>
        <v>-</v>
      </c>
      <c r="I388" s="26" t="str">
        <f>IF(WORKDAY(A388,1,'Hungarian non-working days'!$A$2:$A$1001)=A388+1,"Y","N")</f>
        <v>N</v>
      </c>
    </row>
    <row r="389" spans="1:9" ht="15">
      <c r="A389" s="1">
        <f>'Control panel'!A398</f>
        <v>44939</v>
      </c>
      <c r="B389" s="4">
        <f>'Control panel'!B398-'Control panel'!C398</f>
        <v>0</v>
      </c>
      <c r="C389" s="28">
        <f>IF(B389&lt;0,-'Control panel'!E398*(B389/1000)*IF('Control panel'!$D$8="Yes",1.27,1),-'Control panel'!D398*(B389/1000)*IF('Control panel'!$D$8="Yes",1.27,1))</f>
        <v>0</v>
      </c>
      <c r="D389" s="3">
        <f>'Control panel'!E398*('Control panel'!C398/1000)</f>
        <v>0</v>
      </c>
      <c r="E389" s="3" t="str">
        <f ca="1">IF(I389="Y",+SUM(INDIRECT("C"&amp;MATCH(A389,A:A,0)&amp;":C"&amp;MATCH(WORKDAY(A389+1,-2,'Hungarian non-working days'!$A$2:$A$1001),A:A,0))),"-")</f>
        <v>-</v>
      </c>
      <c r="F389" s="3" t="str">
        <f ca="1">IF(I389="Y",SUM(INDIRECT("D"&amp;MATCH(A389,A:A,0)&amp;":D"&amp;MATCH(WORKDAY(A389+1,-2,'Hungarian non-working days'!$A$2:$A$1001),A:A,0))),"-")</f>
        <v>-</v>
      </c>
      <c r="G389" s="3" t="str">
        <f ca="1">IF(I389="Y",MAX(IFERROR(AVERAGEIF(INDIRECT("F"&amp;MATCH(A389,A:A,0)&amp;":F"&amp;MATCH(WORKDAY(A389+1,-250,'Hungarian non-working days'!$A$2:$A$1001),A:A,0)),"&gt;0",INDIRECT("F"&amp;MATCH(A389,A:A,0)&amp;":F"&amp;MATCH(WORKDAY(A389+1,-250,'Hungarian non-working days'!$A$2:$A$1001),A:A,0))),0),IFERROR(AVERAGEIF(INDIRECT("F"&amp;MATCH(A389,A:A,0)&amp;":F"&amp;MATCH(WORKDAY(A389+1,-10,'Hungarian non-working days'!$A$2:$A$1001),A:A,0)),"&gt;0",INDIRECT("F"&amp;MATCH(A389,A:A,0)&amp;":F"&amp;MATCH(WORKDAY(A389+1,-10,'Hungarian non-working days'!$A$2:$A$1001),A:A,0))),0)),"-")</f>
        <v>-</v>
      </c>
      <c r="H389" s="27" t="str">
        <f>IF(A389&lt;WORKDAY('Control panel'!$D$10,2,'Hungarian non-working days'!A385:A10383),"",IF(I389="Y",IFERROR(E389/G389,0),"-"))</f>
        <v>-</v>
      </c>
      <c r="I389" s="26" t="str">
        <f>IF(WORKDAY(A389,1,'Hungarian non-working days'!$A$2:$A$1001)=A389+1,"Y","N")</f>
        <v>N</v>
      </c>
    </row>
    <row r="390" spans="1:9" ht="15">
      <c r="A390" s="1">
        <f>'Control panel'!A399</f>
        <v>44938</v>
      </c>
      <c r="B390" s="4">
        <f>'Control panel'!B399-'Control panel'!C399</f>
        <v>0</v>
      </c>
      <c r="C390" s="28">
        <f>IF(B390&lt;0,-'Control panel'!E399*(B390/1000)*IF('Control panel'!$D$8="Yes",1.27,1),-'Control panel'!D399*(B390/1000)*IF('Control panel'!$D$8="Yes",1.27,1))</f>
        <v>0</v>
      </c>
      <c r="D390" s="3">
        <f>'Control panel'!E399*('Control panel'!C399/1000)</f>
        <v>0</v>
      </c>
      <c r="E390" s="3">
        <f ca="1">IF(I390="Y",+SUM(INDIRECT("C"&amp;MATCH(A390,A:A,0)&amp;":C"&amp;MATCH(WORKDAY(A390+1,-2,'Hungarian non-working days'!$A$2:$A$1001),A:A,0))),"-")</f>
        <v>0</v>
      </c>
      <c r="F390" s="3">
        <f ca="1">IF(I390="Y",SUM(INDIRECT("D"&amp;MATCH(A390,A:A,0)&amp;":D"&amp;MATCH(WORKDAY(A390+1,-2,'Hungarian non-working days'!$A$2:$A$1001),A:A,0))),"-")</f>
        <v>0</v>
      </c>
      <c r="G390" s="3">
        <f ca="1">IF(I390="Y",MAX(IFERROR(AVERAGEIF(INDIRECT("F"&amp;MATCH(A390,A:A,0)&amp;":F"&amp;MATCH(WORKDAY(A390+1,-250,'Hungarian non-working days'!$A$2:$A$1001),A:A,0)),"&gt;0",INDIRECT("F"&amp;MATCH(A390,A:A,0)&amp;":F"&amp;MATCH(WORKDAY(A390+1,-250,'Hungarian non-working days'!$A$2:$A$1001),A:A,0))),0),IFERROR(AVERAGEIF(INDIRECT("F"&amp;MATCH(A390,A:A,0)&amp;":F"&amp;MATCH(WORKDAY(A390+1,-10,'Hungarian non-working days'!$A$2:$A$1001),A:A,0)),"&gt;0",INDIRECT("F"&amp;MATCH(A390,A:A,0)&amp;":F"&amp;MATCH(WORKDAY(A390+1,-10,'Hungarian non-working days'!$A$2:$A$1001),A:A,0))),0)),"-")</f>
        <v>0</v>
      </c>
      <c r="H390" s="27">
        <f>IF(A390&lt;WORKDAY('Control panel'!$D$10,2,'Hungarian non-working days'!A386:A10384),"",IF(I390="Y",IFERROR(E390/G390,0),"-"))</f>
        <v>0</v>
      </c>
      <c r="I390" s="26" t="str">
        <f>IF(WORKDAY(A390,1,'Hungarian non-working days'!$A$2:$A$1001)=A390+1,"Y","N")</f>
        <v>Y</v>
      </c>
    </row>
    <row r="391" spans="1:9" ht="15">
      <c r="A391" s="1">
        <f>'Control panel'!A400</f>
        <v>44937</v>
      </c>
      <c r="B391" s="4">
        <f>'Control panel'!B400-'Control panel'!C400</f>
        <v>0</v>
      </c>
      <c r="C391" s="28">
        <f>IF(B391&lt;0,-'Control panel'!E400*(B391/1000)*IF('Control panel'!$D$8="Yes",1.27,1),-'Control panel'!D400*(B391/1000)*IF('Control panel'!$D$8="Yes",1.27,1))</f>
        <v>0</v>
      </c>
      <c r="D391" s="3">
        <f>'Control panel'!E400*('Control panel'!C400/1000)</f>
        <v>0</v>
      </c>
      <c r="E391" s="3">
        <f ca="1">IF(I391="Y",+SUM(INDIRECT("C"&amp;MATCH(A391,A:A,0)&amp;":C"&amp;MATCH(WORKDAY(A391+1,-2,'Hungarian non-working days'!$A$2:$A$1001),A:A,0))),"-")</f>
        <v>0</v>
      </c>
      <c r="F391" s="3">
        <f ca="1">IF(I391="Y",SUM(INDIRECT("D"&amp;MATCH(A391,A:A,0)&amp;":D"&amp;MATCH(WORKDAY(A391+1,-2,'Hungarian non-working days'!$A$2:$A$1001),A:A,0))),"-")</f>
        <v>0</v>
      </c>
      <c r="G391" s="3">
        <f ca="1">IF(I391="Y",MAX(IFERROR(AVERAGEIF(INDIRECT("F"&amp;MATCH(A391,A:A,0)&amp;":F"&amp;MATCH(WORKDAY(A391+1,-250,'Hungarian non-working days'!$A$2:$A$1001),A:A,0)),"&gt;0",INDIRECT("F"&amp;MATCH(A391,A:A,0)&amp;":F"&amp;MATCH(WORKDAY(A391+1,-250,'Hungarian non-working days'!$A$2:$A$1001),A:A,0))),0),IFERROR(AVERAGEIF(INDIRECT("F"&amp;MATCH(A391,A:A,0)&amp;":F"&amp;MATCH(WORKDAY(A391+1,-10,'Hungarian non-working days'!$A$2:$A$1001),A:A,0)),"&gt;0",INDIRECT("F"&amp;MATCH(A391,A:A,0)&amp;":F"&amp;MATCH(WORKDAY(A391+1,-10,'Hungarian non-working days'!$A$2:$A$1001),A:A,0))),0)),"-")</f>
        <v>0</v>
      </c>
      <c r="H391" s="27">
        <f>IF(A391&lt;WORKDAY('Control panel'!$D$10,2,'Hungarian non-working days'!A387:A10385),"",IF(I391="Y",IFERROR(E391/G391,0),"-"))</f>
        <v>0</v>
      </c>
      <c r="I391" s="26" t="str">
        <f>IF(WORKDAY(A391,1,'Hungarian non-working days'!$A$2:$A$1001)=A391+1,"Y","N")</f>
        <v>Y</v>
      </c>
    </row>
    <row r="392" spans="1:9" ht="15">
      <c r="A392" s="1">
        <f>'Control panel'!A401</f>
        <v>44936</v>
      </c>
      <c r="B392" s="4">
        <f>'Control panel'!B401-'Control panel'!C401</f>
        <v>0</v>
      </c>
      <c r="C392" s="28">
        <f>IF(B392&lt;0,-'Control panel'!E401*(B392/1000)*IF('Control panel'!$D$8="Yes",1.27,1),-'Control panel'!D401*(B392/1000)*IF('Control panel'!$D$8="Yes",1.27,1))</f>
        <v>0</v>
      </c>
      <c r="D392" s="3">
        <f>'Control panel'!E401*('Control panel'!C401/1000)</f>
        <v>0</v>
      </c>
      <c r="E392" s="3">
        <f ca="1">IF(I392="Y",+SUM(INDIRECT("C"&amp;MATCH(A392,A:A,0)&amp;":C"&amp;MATCH(WORKDAY(A392+1,-2,'Hungarian non-working days'!$A$2:$A$1001),A:A,0))),"-")</f>
        <v>0</v>
      </c>
      <c r="F392" s="3">
        <f ca="1">IF(I392="Y",SUM(INDIRECT("D"&amp;MATCH(A392,A:A,0)&amp;":D"&amp;MATCH(WORKDAY(A392+1,-2,'Hungarian non-working days'!$A$2:$A$1001),A:A,0))),"-")</f>
        <v>0</v>
      </c>
      <c r="G392" s="3">
        <f ca="1">IF(I392="Y",MAX(IFERROR(AVERAGEIF(INDIRECT("F"&amp;MATCH(A392,A:A,0)&amp;":F"&amp;MATCH(WORKDAY(A392+1,-250,'Hungarian non-working days'!$A$2:$A$1001),A:A,0)),"&gt;0",INDIRECT("F"&amp;MATCH(A392,A:A,0)&amp;":F"&amp;MATCH(WORKDAY(A392+1,-250,'Hungarian non-working days'!$A$2:$A$1001),A:A,0))),0),IFERROR(AVERAGEIF(INDIRECT("F"&amp;MATCH(A392,A:A,0)&amp;":F"&amp;MATCH(WORKDAY(A392+1,-10,'Hungarian non-working days'!$A$2:$A$1001),A:A,0)),"&gt;0",INDIRECT("F"&amp;MATCH(A392,A:A,0)&amp;":F"&amp;MATCH(WORKDAY(A392+1,-10,'Hungarian non-working days'!$A$2:$A$1001),A:A,0))),0)),"-")</f>
        <v>0</v>
      </c>
      <c r="H392" s="27">
        <f>IF(A392&lt;WORKDAY('Control panel'!$D$10,2,'Hungarian non-working days'!A388:A10386),"",IF(I392="Y",IFERROR(E392/G392,0),"-"))</f>
        <v>0</v>
      </c>
      <c r="I392" s="26" t="str">
        <f>IF(WORKDAY(A392,1,'Hungarian non-working days'!$A$2:$A$1001)=A392+1,"Y","N")</f>
        <v>Y</v>
      </c>
    </row>
    <row r="393" spans="1:9" ht="15">
      <c r="A393" s="1">
        <f>'Control panel'!A402</f>
        <v>44935</v>
      </c>
      <c r="B393" s="4">
        <f>'Control panel'!B402-'Control panel'!C402</f>
        <v>0</v>
      </c>
      <c r="C393" s="28">
        <f>IF(B393&lt;0,-'Control panel'!E402*(B393/1000)*IF('Control panel'!$D$8="Yes",1.27,1),-'Control panel'!D402*(B393/1000)*IF('Control panel'!$D$8="Yes",1.27,1))</f>
        <v>0</v>
      </c>
      <c r="D393" s="3">
        <f>'Control panel'!E402*('Control panel'!C402/1000)</f>
        <v>0</v>
      </c>
      <c r="E393" s="3">
        <f ca="1">IF(I393="Y",+SUM(INDIRECT("C"&amp;MATCH(A393,A:A,0)&amp;":C"&amp;MATCH(WORKDAY(A393+1,-2,'Hungarian non-working days'!$A$2:$A$1001),A:A,0))),"-")</f>
        <v>0</v>
      </c>
      <c r="F393" s="3">
        <f ca="1">IF(I393="Y",SUM(INDIRECT("D"&amp;MATCH(A393,A:A,0)&amp;":D"&amp;MATCH(WORKDAY(A393+1,-2,'Hungarian non-working days'!$A$2:$A$1001),A:A,0))),"-")</f>
        <v>0</v>
      </c>
      <c r="G393" s="3">
        <f ca="1">IF(I393="Y",MAX(IFERROR(AVERAGEIF(INDIRECT("F"&amp;MATCH(A393,A:A,0)&amp;":F"&amp;MATCH(WORKDAY(A393+1,-250,'Hungarian non-working days'!$A$2:$A$1001),A:A,0)),"&gt;0",INDIRECT("F"&amp;MATCH(A393,A:A,0)&amp;":F"&amp;MATCH(WORKDAY(A393+1,-250,'Hungarian non-working days'!$A$2:$A$1001),A:A,0))),0),IFERROR(AVERAGEIF(INDIRECT("F"&amp;MATCH(A393,A:A,0)&amp;":F"&amp;MATCH(WORKDAY(A393+1,-10,'Hungarian non-working days'!$A$2:$A$1001),A:A,0)),"&gt;0",INDIRECT("F"&amp;MATCH(A393,A:A,0)&amp;":F"&amp;MATCH(WORKDAY(A393+1,-10,'Hungarian non-working days'!$A$2:$A$1001),A:A,0))),0)),"-")</f>
        <v>0</v>
      </c>
      <c r="H393" s="27">
        <f>IF(A393&lt;WORKDAY('Control panel'!$D$10,2,'Hungarian non-working days'!A389:A10387),"",IF(I393="Y",IFERROR(E393/G393,0),"-"))</f>
        <v>0</v>
      </c>
      <c r="I393" s="26" t="str">
        <f>IF(WORKDAY(A393,1,'Hungarian non-working days'!$A$2:$A$1001)=A393+1,"Y","N")</f>
        <v>Y</v>
      </c>
    </row>
    <row r="394" spans="1:9" ht="15">
      <c r="A394" s="1">
        <f>'Control panel'!A403</f>
        <v>44934</v>
      </c>
      <c r="B394" s="4">
        <f>'Control panel'!B403-'Control panel'!C403</f>
        <v>0</v>
      </c>
      <c r="C394" s="28">
        <f>IF(B394&lt;0,-'Control panel'!E403*(B394/1000)*IF('Control panel'!$D$8="Yes",1.27,1),-'Control panel'!D403*(B394/1000)*IF('Control panel'!$D$8="Yes",1.27,1))</f>
        <v>0</v>
      </c>
      <c r="D394" s="3">
        <f>'Control panel'!E403*('Control panel'!C403/1000)</f>
        <v>0</v>
      </c>
      <c r="E394" s="3">
        <f ca="1">IF(I394="Y",+SUM(INDIRECT("C"&amp;MATCH(A394,A:A,0)&amp;":C"&amp;MATCH(WORKDAY(A394+1,-2,'Hungarian non-working days'!$A$2:$A$1001),A:A,0))),"-")</f>
        <v>0</v>
      </c>
      <c r="F394" s="3">
        <f ca="1">IF(I394="Y",SUM(INDIRECT("D"&amp;MATCH(A394,A:A,0)&amp;":D"&amp;MATCH(WORKDAY(A394+1,-2,'Hungarian non-working days'!$A$2:$A$1001),A:A,0))),"-")</f>
        <v>0</v>
      </c>
      <c r="G394" s="3">
        <f ca="1">IF(I394="Y",MAX(IFERROR(AVERAGEIF(INDIRECT("F"&amp;MATCH(A394,A:A,0)&amp;":F"&amp;MATCH(WORKDAY(A394+1,-250,'Hungarian non-working days'!$A$2:$A$1001),A:A,0)),"&gt;0",INDIRECT("F"&amp;MATCH(A394,A:A,0)&amp;":F"&amp;MATCH(WORKDAY(A394+1,-250,'Hungarian non-working days'!$A$2:$A$1001),A:A,0))),0),IFERROR(AVERAGEIF(INDIRECT("F"&amp;MATCH(A394,A:A,0)&amp;":F"&amp;MATCH(WORKDAY(A394+1,-10,'Hungarian non-working days'!$A$2:$A$1001),A:A,0)),"&gt;0",INDIRECT("F"&amp;MATCH(A394,A:A,0)&amp;":F"&amp;MATCH(WORKDAY(A394+1,-10,'Hungarian non-working days'!$A$2:$A$1001),A:A,0))),0)),"-")</f>
        <v>0</v>
      </c>
      <c r="H394" s="27">
        <f>IF(A394&lt;WORKDAY('Control panel'!$D$10,2,'Hungarian non-working days'!A390:A10388),"",IF(I394="Y",IFERROR(E394/G394,0),"-"))</f>
        <v>0</v>
      </c>
      <c r="I394" s="26" t="str">
        <f>IF(WORKDAY(A394,1,'Hungarian non-working days'!$A$2:$A$1001)=A394+1,"Y","N")</f>
        <v>Y</v>
      </c>
    </row>
    <row r="395" spans="1:9" ht="15">
      <c r="A395" s="1">
        <f>'Control panel'!A404</f>
        <v>44933</v>
      </c>
      <c r="B395" s="4">
        <f>'Control panel'!B404-'Control panel'!C404</f>
        <v>0</v>
      </c>
      <c r="C395" s="28">
        <f>IF(B395&lt;0,-'Control panel'!E404*(B395/1000)*IF('Control panel'!$D$8="Yes",1.27,1),-'Control panel'!D404*(B395/1000)*IF('Control panel'!$D$8="Yes",1.27,1))</f>
        <v>0</v>
      </c>
      <c r="D395" s="3">
        <f>'Control panel'!E404*('Control panel'!C404/1000)</f>
        <v>0</v>
      </c>
      <c r="E395" s="3" t="str">
        <f ca="1">IF(I395="Y",+SUM(INDIRECT("C"&amp;MATCH(A395,A:A,0)&amp;":C"&amp;MATCH(WORKDAY(A395+1,-2,'Hungarian non-working days'!$A$2:$A$1001),A:A,0))),"-")</f>
        <v>-</v>
      </c>
      <c r="F395" s="3" t="str">
        <f ca="1">IF(I395="Y",SUM(INDIRECT("D"&amp;MATCH(A395,A:A,0)&amp;":D"&amp;MATCH(WORKDAY(A395+1,-2,'Hungarian non-working days'!$A$2:$A$1001),A:A,0))),"-")</f>
        <v>-</v>
      </c>
      <c r="G395" s="3" t="str">
        <f ca="1">IF(I395="Y",MAX(IFERROR(AVERAGEIF(INDIRECT("F"&amp;MATCH(A395,A:A,0)&amp;":F"&amp;MATCH(WORKDAY(A395+1,-250,'Hungarian non-working days'!$A$2:$A$1001),A:A,0)),"&gt;0",INDIRECT("F"&amp;MATCH(A395,A:A,0)&amp;":F"&amp;MATCH(WORKDAY(A395+1,-250,'Hungarian non-working days'!$A$2:$A$1001),A:A,0))),0),IFERROR(AVERAGEIF(INDIRECT("F"&amp;MATCH(A395,A:A,0)&amp;":F"&amp;MATCH(WORKDAY(A395+1,-10,'Hungarian non-working days'!$A$2:$A$1001),A:A,0)),"&gt;0",INDIRECT("F"&amp;MATCH(A395,A:A,0)&amp;":F"&amp;MATCH(WORKDAY(A395+1,-10,'Hungarian non-working days'!$A$2:$A$1001),A:A,0))),0)),"-")</f>
        <v>-</v>
      </c>
      <c r="H395" s="27" t="str">
        <f>IF(A395&lt;WORKDAY('Control panel'!$D$10,2,'Hungarian non-working days'!A391:A10389),"",IF(I395="Y",IFERROR(E395/G395,0),"-"))</f>
        <v>-</v>
      </c>
      <c r="I395" s="26" t="str">
        <f>IF(WORKDAY(A395,1,'Hungarian non-working days'!$A$2:$A$1001)=A395+1,"Y","N")</f>
        <v>N</v>
      </c>
    </row>
    <row r="396" spans="1:9" ht="15">
      <c r="A396" s="1">
        <f>'Control panel'!A405</f>
        <v>44932</v>
      </c>
      <c r="B396" s="4">
        <f>'Control panel'!B405-'Control panel'!C405</f>
        <v>0</v>
      </c>
      <c r="C396" s="28">
        <f>IF(B396&lt;0,-'Control panel'!E405*(B396/1000)*IF('Control panel'!$D$8="Yes",1.27,1),-'Control panel'!D405*(B396/1000)*IF('Control panel'!$D$8="Yes",1.27,1))</f>
        <v>0</v>
      </c>
      <c r="D396" s="3">
        <f>'Control panel'!E405*('Control panel'!C405/1000)</f>
        <v>0</v>
      </c>
      <c r="E396" s="3" t="str">
        <f ca="1">IF(I396="Y",+SUM(INDIRECT("C"&amp;MATCH(A396,A:A,0)&amp;":C"&amp;MATCH(WORKDAY(A396+1,-2,'Hungarian non-working days'!$A$2:$A$1001),A:A,0))),"-")</f>
        <v>-</v>
      </c>
      <c r="F396" s="3" t="str">
        <f ca="1">IF(I396="Y",SUM(INDIRECT("D"&amp;MATCH(A396,A:A,0)&amp;":D"&amp;MATCH(WORKDAY(A396+1,-2,'Hungarian non-working days'!$A$2:$A$1001),A:A,0))),"-")</f>
        <v>-</v>
      </c>
      <c r="G396" s="3" t="str">
        <f ca="1">IF(I396="Y",MAX(IFERROR(AVERAGEIF(INDIRECT("F"&amp;MATCH(A396,A:A,0)&amp;":F"&amp;MATCH(WORKDAY(A396+1,-250,'Hungarian non-working days'!$A$2:$A$1001),A:A,0)),"&gt;0",INDIRECT("F"&amp;MATCH(A396,A:A,0)&amp;":F"&amp;MATCH(WORKDAY(A396+1,-250,'Hungarian non-working days'!$A$2:$A$1001),A:A,0))),0),IFERROR(AVERAGEIF(INDIRECT("F"&amp;MATCH(A396,A:A,0)&amp;":F"&amp;MATCH(WORKDAY(A396+1,-10,'Hungarian non-working days'!$A$2:$A$1001),A:A,0)),"&gt;0",INDIRECT("F"&amp;MATCH(A396,A:A,0)&amp;":F"&amp;MATCH(WORKDAY(A396+1,-10,'Hungarian non-working days'!$A$2:$A$1001),A:A,0))),0)),"-")</f>
        <v>-</v>
      </c>
      <c r="H396" s="27" t="str">
        <f>IF(A396&lt;WORKDAY('Control panel'!$D$10,2,'Hungarian non-working days'!A392:A10390),"",IF(I396="Y",IFERROR(E396/G396,0),"-"))</f>
        <v>-</v>
      </c>
      <c r="I396" s="26" t="str">
        <f>IF(WORKDAY(A396,1,'Hungarian non-working days'!$A$2:$A$1001)=A396+1,"Y","N")</f>
        <v>N</v>
      </c>
    </row>
    <row r="397" spans="1:9" ht="15">
      <c r="A397" s="1">
        <f>'Control panel'!A406</f>
        <v>44931</v>
      </c>
      <c r="B397" s="4">
        <f>'Control panel'!B406-'Control panel'!C406</f>
        <v>0</v>
      </c>
      <c r="C397" s="28">
        <f>IF(B397&lt;0,-'Control panel'!E406*(B397/1000)*IF('Control panel'!$D$8="Yes",1.27,1),-'Control panel'!D406*(B397/1000)*IF('Control panel'!$D$8="Yes",1.27,1))</f>
        <v>0</v>
      </c>
      <c r="D397" s="3">
        <f>'Control panel'!E406*('Control panel'!C406/1000)</f>
        <v>0</v>
      </c>
      <c r="E397" s="3">
        <f ca="1">IF(I397="Y",+SUM(INDIRECT("C"&amp;MATCH(A397,A:A,0)&amp;":C"&amp;MATCH(WORKDAY(A397+1,-2,'Hungarian non-working days'!$A$2:$A$1001),A:A,0))),"-")</f>
        <v>0</v>
      </c>
      <c r="F397" s="3">
        <f ca="1">IF(I397="Y",SUM(INDIRECT("D"&amp;MATCH(A397,A:A,0)&amp;":D"&amp;MATCH(WORKDAY(A397+1,-2,'Hungarian non-working days'!$A$2:$A$1001),A:A,0))),"-")</f>
        <v>0</v>
      </c>
      <c r="G397" s="3">
        <f ca="1">IF(I397="Y",MAX(IFERROR(AVERAGEIF(INDIRECT("F"&amp;MATCH(A397,A:A,0)&amp;":F"&amp;MATCH(WORKDAY(A397+1,-250,'Hungarian non-working days'!$A$2:$A$1001),A:A,0)),"&gt;0",INDIRECT("F"&amp;MATCH(A397,A:A,0)&amp;":F"&amp;MATCH(WORKDAY(A397+1,-250,'Hungarian non-working days'!$A$2:$A$1001),A:A,0))),0),IFERROR(AVERAGEIF(INDIRECT("F"&amp;MATCH(A397,A:A,0)&amp;":F"&amp;MATCH(WORKDAY(A397+1,-10,'Hungarian non-working days'!$A$2:$A$1001),A:A,0)),"&gt;0",INDIRECT("F"&amp;MATCH(A397,A:A,0)&amp;":F"&amp;MATCH(WORKDAY(A397+1,-10,'Hungarian non-working days'!$A$2:$A$1001),A:A,0))),0)),"-")</f>
        <v>0</v>
      </c>
      <c r="H397" s="27">
        <f>IF(A397&lt;WORKDAY('Control panel'!$D$10,2,'Hungarian non-working days'!A393:A10391),"",IF(I397="Y",IFERROR(E397/G397,0),"-"))</f>
        <v>0</v>
      </c>
      <c r="I397" s="26" t="str">
        <f>IF(WORKDAY(A397,1,'Hungarian non-working days'!$A$2:$A$1001)=A397+1,"Y","N")</f>
        <v>Y</v>
      </c>
    </row>
    <row r="398" spans="1:9" ht="15">
      <c r="A398" s="1">
        <f>'Control panel'!A407</f>
        <v>44930</v>
      </c>
      <c r="B398" s="4">
        <f>'Control panel'!B407-'Control panel'!C407</f>
        <v>0</v>
      </c>
      <c r="C398" s="28">
        <f>IF(B398&lt;0,-'Control panel'!E407*(B398/1000)*IF('Control panel'!$D$8="Yes",1.27,1),-'Control panel'!D407*(B398/1000)*IF('Control panel'!$D$8="Yes",1.27,1))</f>
        <v>0</v>
      </c>
      <c r="D398" s="3">
        <f>'Control panel'!E407*('Control panel'!C407/1000)</f>
        <v>0</v>
      </c>
      <c r="E398" s="3">
        <f ca="1">IF(I398="Y",+SUM(INDIRECT("C"&amp;MATCH(A398,A:A,0)&amp;":C"&amp;MATCH(WORKDAY(A398+1,-2,'Hungarian non-working days'!$A$2:$A$1001),A:A,0))),"-")</f>
        <v>0</v>
      </c>
      <c r="F398" s="3">
        <f ca="1">IF(I398="Y",SUM(INDIRECT("D"&amp;MATCH(A398,A:A,0)&amp;":D"&amp;MATCH(WORKDAY(A398+1,-2,'Hungarian non-working days'!$A$2:$A$1001),A:A,0))),"-")</f>
        <v>0</v>
      </c>
      <c r="G398" s="3">
        <f ca="1">IF(I398="Y",MAX(IFERROR(AVERAGEIF(INDIRECT("F"&amp;MATCH(A398,A:A,0)&amp;":F"&amp;MATCH(WORKDAY(A398+1,-250,'Hungarian non-working days'!$A$2:$A$1001),A:A,0)),"&gt;0",INDIRECT("F"&amp;MATCH(A398,A:A,0)&amp;":F"&amp;MATCH(WORKDAY(A398+1,-250,'Hungarian non-working days'!$A$2:$A$1001),A:A,0))),0),IFERROR(AVERAGEIF(INDIRECT("F"&amp;MATCH(A398,A:A,0)&amp;":F"&amp;MATCH(WORKDAY(A398+1,-10,'Hungarian non-working days'!$A$2:$A$1001),A:A,0)),"&gt;0",INDIRECT("F"&amp;MATCH(A398,A:A,0)&amp;":F"&amp;MATCH(WORKDAY(A398+1,-10,'Hungarian non-working days'!$A$2:$A$1001),A:A,0))),0)),"-")</f>
        <v>0</v>
      </c>
      <c r="H398" s="27">
        <f>IF(A398&lt;WORKDAY('Control panel'!$D$10,2,'Hungarian non-working days'!A394:A10392),"",IF(I398="Y",IFERROR(E398/G398,0),"-"))</f>
        <v>0</v>
      </c>
      <c r="I398" s="26" t="str">
        <f>IF(WORKDAY(A398,1,'Hungarian non-working days'!$A$2:$A$1001)=A398+1,"Y","N")</f>
        <v>Y</v>
      </c>
    </row>
    <row r="399" spans="1:9" ht="15">
      <c r="A399" s="1">
        <f>'Control panel'!A408</f>
        <v>44929</v>
      </c>
      <c r="B399" s="4">
        <f>'Control panel'!B408-'Control panel'!C408</f>
        <v>0</v>
      </c>
      <c r="C399" s="28">
        <f>IF(B399&lt;0,-'Control panel'!E408*(B399/1000)*IF('Control panel'!$D$8="Yes",1.27,1),-'Control panel'!D408*(B399/1000)*IF('Control panel'!$D$8="Yes",1.27,1))</f>
        <v>0</v>
      </c>
      <c r="D399" s="3">
        <f>'Control panel'!E408*('Control panel'!C408/1000)</f>
        <v>0</v>
      </c>
      <c r="E399" s="3">
        <f ca="1">IF(I399="Y",+SUM(INDIRECT("C"&amp;MATCH(A399,A:A,0)&amp;":C"&amp;MATCH(WORKDAY(A399+1,-2,'Hungarian non-working days'!$A$2:$A$1001),A:A,0))),"-")</f>
        <v>0</v>
      </c>
      <c r="F399" s="3">
        <f ca="1">IF(I399="Y",SUM(INDIRECT("D"&amp;MATCH(A399,A:A,0)&amp;":D"&amp;MATCH(WORKDAY(A399+1,-2,'Hungarian non-working days'!$A$2:$A$1001),A:A,0))),"-")</f>
        <v>0</v>
      </c>
      <c r="G399" s="3">
        <f ca="1">IF(I399="Y",MAX(IFERROR(AVERAGEIF(INDIRECT("F"&amp;MATCH(A399,A:A,0)&amp;":F"&amp;MATCH(WORKDAY(A399+1,-250,'Hungarian non-working days'!$A$2:$A$1001),A:A,0)),"&gt;0",INDIRECT("F"&amp;MATCH(A399,A:A,0)&amp;":F"&amp;MATCH(WORKDAY(A399+1,-250,'Hungarian non-working days'!$A$2:$A$1001),A:A,0))),0),IFERROR(AVERAGEIF(INDIRECT("F"&amp;MATCH(A399,A:A,0)&amp;":F"&amp;MATCH(WORKDAY(A399+1,-10,'Hungarian non-working days'!$A$2:$A$1001),A:A,0)),"&gt;0",INDIRECT("F"&amp;MATCH(A399,A:A,0)&amp;":F"&amp;MATCH(WORKDAY(A399+1,-10,'Hungarian non-working days'!$A$2:$A$1001),A:A,0))),0)),"-")</f>
        <v>0</v>
      </c>
      <c r="H399" s="27">
        <f>IF(A399&lt;WORKDAY('Control panel'!$D$10,2,'Hungarian non-working days'!A395:A10393),"",IF(I399="Y",IFERROR(E399/G399,0),"-"))</f>
        <v>0</v>
      </c>
      <c r="I399" s="26" t="str">
        <f>IF(WORKDAY(A399,1,'Hungarian non-working days'!$A$2:$A$1001)=A399+1,"Y","N")</f>
        <v>Y</v>
      </c>
    </row>
    <row r="400" spans="1:9" ht="15">
      <c r="A400" s="1">
        <f>'Control panel'!A409</f>
        <v>44928</v>
      </c>
      <c r="B400" s="4">
        <f>'Control panel'!B409-'Control panel'!C409</f>
        <v>0</v>
      </c>
      <c r="C400" s="28">
        <f>IF(B400&lt;0,-'Control panel'!E409*(B400/1000)*IF('Control panel'!$D$8="Yes",1.27,1),-'Control panel'!D409*(B400/1000)*IF('Control panel'!$D$8="Yes",1.27,1))</f>
        <v>0</v>
      </c>
      <c r="D400" s="3">
        <f>'Control panel'!E409*('Control panel'!C409/1000)</f>
        <v>0</v>
      </c>
      <c r="E400" s="3">
        <f ca="1">IF(I400="Y",+SUM(INDIRECT("C"&amp;MATCH(A400,A:A,0)&amp;":C"&amp;MATCH(WORKDAY(A400+1,-2,'Hungarian non-working days'!$A$2:$A$1001),A:A,0))),"-")</f>
        <v>0</v>
      </c>
      <c r="F400" s="3">
        <f ca="1">IF(I400="Y",SUM(INDIRECT("D"&amp;MATCH(A400,A:A,0)&amp;":D"&amp;MATCH(WORKDAY(A400+1,-2,'Hungarian non-working days'!$A$2:$A$1001),A:A,0))),"-")</f>
        <v>0</v>
      </c>
      <c r="G400" s="3">
        <f ca="1">IF(I400="Y",MAX(IFERROR(AVERAGEIF(INDIRECT("F"&amp;MATCH(A400,A:A,0)&amp;":F"&amp;MATCH(WORKDAY(A400+1,-250,'Hungarian non-working days'!$A$2:$A$1001),A:A,0)),"&gt;0",INDIRECT("F"&amp;MATCH(A400,A:A,0)&amp;":F"&amp;MATCH(WORKDAY(A400+1,-250,'Hungarian non-working days'!$A$2:$A$1001),A:A,0))),0),IFERROR(AVERAGEIF(INDIRECT("F"&amp;MATCH(A400,A:A,0)&amp;":F"&amp;MATCH(WORKDAY(A400+1,-10,'Hungarian non-working days'!$A$2:$A$1001),A:A,0)),"&gt;0",INDIRECT("F"&amp;MATCH(A400,A:A,0)&amp;":F"&amp;MATCH(WORKDAY(A400+1,-10,'Hungarian non-working days'!$A$2:$A$1001),A:A,0))),0)),"-")</f>
        <v>0</v>
      </c>
      <c r="H400" s="27">
        <f>IF(A400&lt;WORKDAY('Control panel'!$D$10,2,'Hungarian non-working days'!A396:A10394),"",IF(I400="Y",IFERROR(E400/G400,0),"-"))</f>
        <v>0</v>
      </c>
      <c r="I400" s="26" t="str">
        <f>IF(WORKDAY(A400,1,'Hungarian non-working days'!$A$2:$A$1001)=A400+1,"Y","N")</f>
        <v>Y</v>
      </c>
    </row>
    <row r="401" spans="1:9" ht="15">
      <c r="A401" s="1">
        <f>'Control panel'!A410</f>
        <v>44927</v>
      </c>
      <c r="B401" s="4">
        <f>'Control panel'!B410-'Control panel'!C410</f>
        <v>0</v>
      </c>
      <c r="C401" s="28">
        <f>IF(B401&lt;0,-'Control panel'!E410*(B401/1000)*IF('Control panel'!$D$8="Yes",1.27,1),-'Control panel'!D410*(B401/1000)*IF('Control panel'!$D$8="Yes",1.27,1))</f>
        <v>0</v>
      </c>
      <c r="D401" s="3">
        <f>'Control panel'!E410*('Control panel'!C410/1000)</f>
        <v>0</v>
      </c>
      <c r="E401" s="3">
        <f ca="1">IF(I401="Y",+SUM(INDIRECT("C"&amp;MATCH(A401,A:A,0)&amp;":C"&amp;MATCH(WORKDAY(A401+1,-2,'Hungarian non-working days'!$A$2:$A$1001),A:A,0))),"-")</f>
        <v>0</v>
      </c>
      <c r="F401" s="3">
        <f ca="1">IF(I401="Y",SUM(INDIRECT("D"&amp;MATCH(A401,A:A,0)&amp;":D"&amp;MATCH(WORKDAY(A401+1,-2,'Hungarian non-working days'!$A$2:$A$1001),A:A,0))),"-")</f>
        <v>0</v>
      </c>
      <c r="G401" s="3">
        <f ca="1">IF(I401="Y",MAX(IFERROR(AVERAGEIF(INDIRECT("F"&amp;MATCH(A401,A:A,0)&amp;":F"&amp;MATCH(WORKDAY(A401+1,-250,'Hungarian non-working days'!$A$2:$A$1001),A:A,0)),"&gt;0",INDIRECT("F"&amp;MATCH(A401,A:A,0)&amp;":F"&amp;MATCH(WORKDAY(A401+1,-250,'Hungarian non-working days'!$A$2:$A$1001),A:A,0))),0),IFERROR(AVERAGEIF(INDIRECT("F"&amp;MATCH(A401,A:A,0)&amp;":F"&amp;MATCH(WORKDAY(A401+1,-10,'Hungarian non-working days'!$A$2:$A$1001),A:A,0)),"&gt;0",INDIRECT("F"&amp;MATCH(A401,A:A,0)&amp;":F"&amp;MATCH(WORKDAY(A401+1,-10,'Hungarian non-working days'!$A$2:$A$1001),A:A,0))),0)),"-")</f>
        <v>0</v>
      </c>
      <c r="H401" s="27">
        <f>IF(A401&lt;WORKDAY('Control panel'!$D$10,2,'Hungarian non-working days'!A397:A10395),"",IF(I401="Y",IFERROR(E401/G401,0),"-"))</f>
        <v>0</v>
      </c>
      <c r="I401" s="26" t="str">
        <f>IF(WORKDAY(A401,1,'Hungarian non-working days'!$A$2:$A$1001)=A401+1,"Y","N")</f>
        <v>Y</v>
      </c>
    </row>
    <row r="402" spans="1:9" ht="15">
      <c r="A402" s="1">
        <f>'Control panel'!A411</f>
        <v>44926</v>
      </c>
      <c r="B402" s="4">
        <f>'Control panel'!B411-'Control panel'!C411</f>
        <v>0</v>
      </c>
      <c r="C402" s="28">
        <f>IF(B402&lt;0,-'Control panel'!E411*(B402/1000)*IF('Control panel'!$D$8="Yes",1.27,1),-'Control panel'!D411*(B402/1000)*IF('Control panel'!$D$8="Yes",1.27,1))</f>
        <v>0</v>
      </c>
      <c r="D402" s="3">
        <f>'Control panel'!E411*('Control panel'!C411/1000)</f>
        <v>0</v>
      </c>
      <c r="E402" s="3" t="str">
        <f ca="1">IF(I402="Y",+SUM(INDIRECT("C"&amp;MATCH(A402,A:A,0)&amp;":C"&amp;MATCH(WORKDAY(A402+1,-2,'Hungarian non-working days'!$A$2:$A$1001),A:A,0))),"-")</f>
        <v>-</v>
      </c>
      <c r="F402" s="3" t="str">
        <f ca="1">IF(I402="Y",SUM(INDIRECT("D"&amp;MATCH(A402,A:A,0)&amp;":D"&amp;MATCH(WORKDAY(A402+1,-2,'Hungarian non-working days'!$A$2:$A$1001),A:A,0))),"-")</f>
        <v>-</v>
      </c>
      <c r="G402" s="3" t="str">
        <f ca="1">IF(I402="Y",MAX(IFERROR(AVERAGEIF(INDIRECT("F"&amp;MATCH(A402,A:A,0)&amp;":F"&amp;MATCH(WORKDAY(A402+1,-250,'Hungarian non-working days'!$A$2:$A$1001),A:A,0)),"&gt;0",INDIRECT("F"&amp;MATCH(A402,A:A,0)&amp;":F"&amp;MATCH(WORKDAY(A402+1,-250,'Hungarian non-working days'!$A$2:$A$1001),A:A,0))),0),IFERROR(AVERAGEIF(INDIRECT("F"&amp;MATCH(A402,A:A,0)&amp;":F"&amp;MATCH(WORKDAY(A402+1,-10,'Hungarian non-working days'!$A$2:$A$1001),A:A,0)),"&gt;0",INDIRECT("F"&amp;MATCH(A402,A:A,0)&amp;":F"&amp;MATCH(WORKDAY(A402+1,-10,'Hungarian non-working days'!$A$2:$A$1001),A:A,0))),0)),"-")</f>
        <v>-</v>
      </c>
      <c r="H402" s="27" t="str">
        <f>IF(A402&lt;WORKDAY('Control panel'!$D$10,2,'Hungarian non-working days'!A398:A10396),"",IF(I402="Y",IFERROR(E402/G402,0),"-"))</f>
        <v>-</v>
      </c>
      <c r="I402" s="26" t="str">
        <f>IF(WORKDAY(A402,1,'Hungarian non-working days'!$A$2:$A$1001)=A402+1,"Y","N")</f>
        <v>N</v>
      </c>
    </row>
    <row r="403" spans="1:9" ht="15">
      <c r="A403" s="1">
        <f>'Control panel'!A412</f>
        <v>44925</v>
      </c>
      <c r="B403" s="4">
        <f>'Control panel'!B412-'Control panel'!C412</f>
        <v>0</v>
      </c>
      <c r="C403" s="28">
        <f>IF(B403&lt;0,-'Control panel'!E412*(B403/1000)*IF('Control panel'!$D$8="Yes",1.27,1),-'Control panel'!D412*(B403/1000)*IF('Control panel'!$D$8="Yes",1.27,1))</f>
        <v>0</v>
      </c>
      <c r="D403" s="3">
        <f>'Control panel'!E412*('Control panel'!C412/1000)</f>
        <v>0</v>
      </c>
      <c r="E403" s="3" t="str">
        <f ca="1">IF(I403="Y",+SUM(INDIRECT("C"&amp;MATCH(A403,A:A,0)&amp;":C"&amp;MATCH(WORKDAY(A403+1,-2,'Hungarian non-working days'!$A$2:$A$1001),A:A,0))),"-")</f>
        <v>-</v>
      </c>
      <c r="F403" s="3" t="str">
        <f ca="1">IF(I403="Y",SUM(INDIRECT("D"&amp;MATCH(A403,A:A,0)&amp;":D"&amp;MATCH(WORKDAY(A403+1,-2,'Hungarian non-working days'!$A$2:$A$1001),A:A,0))),"-")</f>
        <v>-</v>
      </c>
      <c r="G403" s="3" t="str">
        <f ca="1">IF(I403="Y",MAX(IFERROR(AVERAGEIF(INDIRECT("F"&amp;MATCH(A403,A:A,0)&amp;":F"&amp;MATCH(WORKDAY(A403+1,-250,'Hungarian non-working days'!$A$2:$A$1001),A:A,0)),"&gt;0",INDIRECT("F"&amp;MATCH(A403,A:A,0)&amp;":F"&amp;MATCH(WORKDAY(A403+1,-250,'Hungarian non-working days'!$A$2:$A$1001),A:A,0))),0),IFERROR(AVERAGEIF(INDIRECT("F"&amp;MATCH(A403,A:A,0)&amp;":F"&amp;MATCH(WORKDAY(A403+1,-10,'Hungarian non-working days'!$A$2:$A$1001),A:A,0)),"&gt;0",INDIRECT("F"&amp;MATCH(A403,A:A,0)&amp;":F"&amp;MATCH(WORKDAY(A403+1,-10,'Hungarian non-working days'!$A$2:$A$1001),A:A,0))),0)),"-")</f>
        <v>-</v>
      </c>
      <c r="H403" s="27" t="str">
        <f>IF(A403&lt;WORKDAY('Control panel'!$D$10,2,'Hungarian non-working days'!A399:A10397),"",IF(I403="Y",IFERROR(E403/G403,0),"-"))</f>
        <v>-</v>
      </c>
      <c r="I403" s="26" t="str">
        <f>IF(WORKDAY(A403,1,'Hungarian non-working days'!$A$2:$A$1001)=A403+1,"Y","N")</f>
        <v>N</v>
      </c>
    </row>
    <row r="404" spans="1:9" ht="15">
      <c r="A404" s="1">
        <f>'Control panel'!A413</f>
        <v>44924</v>
      </c>
      <c r="B404" s="4">
        <f>'Control panel'!B413-'Control panel'!C413</f>
        <v>0</v>
      </c>
      <c r="C404" s="28">
        <f>IF(B404&lt;0,-'Control panel'!E413*(B404/1000)*IF('Control panel'!$D$8="Yes",1.27,1),-'Control panel'!D413*(B404/1000)*IF('Control panel'!$D$8="Yes",1.27,1))</f>
        <v>0</v>
      </c>
      <c r="D404" s="3">
        <f>'Control panel'!E413*('Control panel'!C413/1000)</f>
        <v>0</v>
      </c>
      <c r="E404" s="3">
        <f ca="1">IF(I404="Y",+SUM(INDIRECT("C"&amp;MATCH(A404,A:A,0)&amp;":C"&amp;MATCH(WORKDAY(A404+1,-2,'Hungarian non-working days'!$A$2:$A$1001),A:A,0))),"-")</f>
        <v>0</v>
      </c>
      <c r="F404" s="3">
        <f ca="1">IF(I404="Y",SUM(INDIRECT("D"&amp;MATCH(A404,A:A,0)&amp;":D"&amp;MATCH(WORKDAY(A404+1,-2,'Hungarian non-working days'!$A$2:$A$1001),A:A,0))),"-")</f>
        <v>0</v>
      </c>
      <c r="G404" s="3">
        <f ca="1">IF(I404="Y",MAX(IFERROR(AVERAGEIF(INDIRECT("F"&amp;MATCH(A404,A:A,0)&amp;":F"&amp;MATCH(WORKDAY(A404+1,-250,'Hungarian non-working days'!$A$2:$A$1001),A:A,0)),"&gt;0",INDIRECT("F"&amp;MATCH(A404,A:A,0)&amp;":F"&amp;MATCH(WORKDAY(A404+1,-250,'Hungarian non-working days'!$A$2:$A$1001),A:A,0))),0),IFERROR(AVERAGEIF(INDIRECT("F"&amp;MATCH(A404,A:A,0)&amp;":F"&amp;MATCH(WORKDAY(A404+1,-10,'Hungarian non-working days'!$A$2:$A$1001),A:A,0)),"&gt;0",INDIRECT("F"&amp;MATCH(A404,A:A,0)&amp;":F"&amp;MATCH(WORKDAY(A404+1,-10,'Hungarian non-working days'!$A$2:$A$1001),A:A,0))),0)),"-")</f>
        <v>0</v>
      </c>
      <c r="H404" s="27">
        <f>IF(A404&lt;WORKDAY('Control panel'!$D$10,2,'Hungarian non-working days'!A400:A10398),"",IF(I404="Y",IFERROR(E404/G404,0),"-"))</f>
        <v>0</v>
      </c>
      <c r="I404" s="26" t="str">
        <f>IF(WORKDAY(A404,1,'Hungarian non-working days'!$A$2:$A$1001)=A404+1,"Y","N")</f>
        <v>Y</v>
      </c>
    </row>
    <row r="405" spans="1:9" ht="15">
      <c r="A405" s="1">
        <f>'Control panel'!A414</f>
        <v>44923</v>
      </c>
      <c r="B405" s="4">
        <f>'Control panel'!B414-'Control panel'!C414</f>
        <v>0</v>
      </c>
      <c r="C405" s="28">
        <f>IF(B405&lt;0,-'Control panel'!E414*(B405/1000)*IF('Control panel'!$D$8="Yes",1.27,1),-'Control panel'!D414*(B405/1000)*IF('Control panel'!$D$8="Yes",1.27,1))</f>
        <v>0</v>
      </c>
      <c r="D405" s="3">
        <f>'Control panel'!E414*('Control panel'!C414/1000)</f>
        <v>0</v>
      </c>
      <c r="E405" s="3">
        <f ca="1">IF(I405="Y",+SUM(INDIRECT("C"&amp;MATCH(A405,A:A,0)&amp;":C"&amp;MATCH(WORKDAY(A405+1,-2,'Hungarian non-working days'!$A$2:$A$1001),A:A,0))),"-")</f>
        <v>0</v>
      </c>
      <c r="F405" s="3">
        <f ca="1">IF(I405="Y",SUM(INDIRECT("D"&amp;MATCH(A405,A:A,0)&amp;":D"&amp;MATCH(WORKDAY(A405+1,-2,'Hungarian non-working days'!$A$2:$A$1001),A:A,0))),"-")</f>
        <v>0</v>
      </c>
      <c r="G405" s="3">
        <f ca="1">IF(I405="Y",MAX(IFERROR(AVERAGEIF(INDIRECT("F"&amp;MATCH(A405,A:A,0)&amp;":F"&amp;MATCH(WORKDAY(A405+1,-250,'Hungarian non-working days'!$A$2:$A$1001),A:A,0)),"&gt;0",INDIRECT("F"&amp;MATCH(A405,A:A,0)&amp;":F"&amp;MATCH(WORKDAY(A405+1,-250,'Hungarian non-working days'!$A$2:$A$1001),A:A,0))),0),IFERROR(AVERAGEIF(INDIRECT("F"&amp;MATCH(A405,A:A,0)&amp;":F"&amp;MATCH(WORKDAY(A405+1,-10,'Hungarian non-working days'!$A$2:$A$1001),A:A,0)),"&gt;0",INDIRECT("F"&amp;MATCH(A405,A:A,0)&amp;":F"&amp;MATCH(WORKDAY(A405+1,-10,'Hungarian non-working days'!$A$2:$A$1001),A:A,0))),0)),"-")</f>
        <v>0</v>
      </c>
      <c r="H405" s="27">
        <f>IF(A405&lt;WORKDAY('Control panel'!$D$10,2,'Hungarian non-working days'!A401:A10399),"",IF(I405="Y",IFERROR(E405/G405,0),"-"))</f>
        <v>0</v>
      </c>
      <c r="I405" s="26" t="str">
        <f>IF(WORKDAY(A405,1,'Hungarian non-working days'!$A$2:$A$1001)=A405+1,"Y","N")</f>
        <v>Y</v>
      </c>
    </row>
    <row r="406" spans="1:9" ht="15">
      <c r="A406" s="1">
        <f>'Control panel'!A415</f>
        <v>44922</v>
      </c>
      <c r="B406" s="4">
        <f>'Control panel'!B415-'Control panel'!C415</f>
        <v>0</v>
      </c>
      <c r="C406" s="28">
        <f>IF(B406&lt;0,-'Control panel'!E415*(B406/1000)*IF('Control panel'!$D$8="Yes",1.27,1),-'Control panel'!D415*(B406/1000)*IF('Control panel'!$D$8="Yes",1.27,1))</f>
        <v>0</v>
      </c>
      <c r="D406" s="3">
        <f>'Control panel'!E415*('Control panel'!C415/1000)</f>
        <v>0</v>
      </c>
      <c r="E406" s="3">
        <f ca="1">IF(I406="Y",+SUM(INDIRECT("C"&amp;MATCH(A406,A:A,0)&amp;":C"&amp;MATCH(WORKDAY(A406+1,-2,'Hungarian non-working days'!$A$2:$A$1001),A:A,0))),"-")</f>
        <v>0</v>
      </c>
      <c r="F406" s="3">
        <f ca="1">IF(I406="Y",SUM(INDIRECT("D"&amp;MATCH(A406,A:A,0)&amp;":D"&amp;MATCH(WORKDAY(A406+1,-2,'Hungarian non-working days'!$A$2:$A$1001),A:A,0))),"-")</f>
        <v>0</v>
      </c>
      <c r="G406" s="3">
        <f ca="1">IF(I406="Y",MAX(IFERROR(AVERAGEIF(INDIRECT("F"&amp;MATCH(A406,A:A,0)&amp;":F"&amp;MATCH(WORKDAY(A406+1,-250,'Hungarian non-working days'!$A$2:$A$1001),A:A,0)),"&gt;0",INDIRECT("F"&amp;MATCH(A406,A:A,0)&amp;":F"&amp;MATCH(WORKDAY(A406+1,-250,'Hungarian non-working days'!$A$2:$A$1001),A:A,0))),0),IFERROR(AVERAGEIF(INDIRECT("F"&amp;MATCH(A406,A:A,0)&amp;":F"&amp;MATCH(WORKDAY(A406+1,-10,'Hungarian non-working days'!$A$2:$A$1001),A:A,0)),"&gt;0",INDIRECT("F"&amp;MATCH(A406,A:A,0)&amp;":F"&amp;MATCH(WORKDAY(A406+1,-10,'Hungarian non-working days'!$A$2:$A$1001),A:A,0))),0)),"-")</f>
        <v>0</v>
      </c>
      <c r="H406" s="27">
        <f>IF(A406&lt;WORKDAY('Control panel'!$D$10,2,'Hungarian non-working days'!A402:A10400),"",IF(I406="Y",IFERROR(E406/G406,0),"-"))</f>
        <v>0</v>
      </c>
      <c r="I406" s="26" t="str">
        <f>IF(WORKDAY(A406,1,'Hungarian non-working days'!$A$2:$A$1001)=A406+1,"Y","N")</f>
        <v>Y</v>
      </c>
    </row>
    <row r="407" spans="1:9" ht="15">
      <c r="A407" s="1">
        <f>'Control panel'!A416</f>
        <v>44921</v>
      </c>
      <c r="B407" s="4">
        <f>'Control panel'!B416-'Control panel'!C416</f>
        <v>0</v>
      </c>
      <c r="C407" s="28">
        <f>IF(B407&lt;0,-'Control panel'!E416*(B407/1000)*IF('Control panel'!$D$8="Yes",1.27,1),-'Control panel'!D416*(B407/1000)*IF('Control panel'!$D$8="Yes",1.27,1))</f>
        <v>0</v>
      </c>
      <c r="D407" s="3">
        <f>'Control panel'!E416*('Control panel'!C416/1000)</f>
        <v>0</v>
      </c>
      <c r="E407" s="3">
        <f ca="1">IF(I407="Y",+SUM(INDIRECT("C"&amp;MATCH(A407,A:A,0)&amp;":C"&amp;MATCH(WORKDAY(A407+1,-2,'Hungarian non-working days'!$A$2:$A$1001),A:A,0))),"-")</f>
        <v>0</v>
      </c>
      <c r="F407" s="3">
        <f ca="1">IF(I407="Y",SUM(INDIRECT("D"&amp;MATCH(A407,A:A,0)&amp;":D"&amp;MATCH(WORKDAY(A407+1,-2,'Hungarian non-working days'!$A$2:$A$1001),A:A,0))),"-")</f>
        <v>0</v>
      </c>
      <c r="G407" s="3">
        <f ca="1">IF(I407="Y",MAX(IFERROR(AVERAGEIF(INDIRECT("F"&amp;MATCH(A407,A:A,0)&amp;":F"&amp;MATCH(WORKDAY(A407+1,-250,'Hungarian non-working days'!$A$2:$A$1001),A:A,0)),"&gt;0",INDIRECT("F"&amp;MATCH(A407,A:A,0)&amp;":F"&amp;MATCH(WORKDAY(A407+1,-250,'Hungarian non-working days'!$A$2:$A$1001),A:A,0))),0),IFERROR(AVERAGEIF(INDIRECT("F"&amp;MATCH(A407,A:A,0)&amp;":F"&amp;MATCH(WORKDAY(A407+1,-10,'Hungarian non-working days'!$A$2:$A$1001),A:A,0)),"&gt;0",INDIRECT("F"&amp;MATCH(A407,A:A,0)&amp;":F"&amp;MATCH(WORKDAY(A407+1,-10,'Hungarian non-working days'!$A$2:$A$1001),A:A,0))),0)),"-")</f>
        <v>0</v>
      </c>
      <c r="H407" s="27">
        <f>IF(A407&lt;WORKDAY('Control panel'!$D$10,2,'Hungarian non-working days'!A403:A10401),"",IF(I407="Y",IFERROR(E407/G407,0),"-"))</f>
        <v>0</v>
      </c>
      <c r="I407" s="26" t="str">
        <f>IF(WORKDAY(A407,1,'Hungarian non-working days'!$A$2:$A$1001)=A407+1,"Y","N")</f>
        <v>Y</v>
      </c>
    </row>
    <row r="408" spans="1:9" ht="15">
      <c r="A408" s="1">
        <f>'Control panel'!A417</f>
        <v>44920</v>
      </c>
      <c r="B408" s="4">
        <f>'Control panel'!B417-'Control panel'!C417</f>
        <v>0</v>
      </c>
      <c r="C408" s="28">
        <f>IF(B408&lt;0,-'Control panel'!E417*(B408/1000)*IF('Control panel'!$D$8="Yes",1.27,1),-'Control panel'!D417*(B408/1000)*IF('Control panel'!$D$8="Yes",1.27,1))</f>
        <v>0</v>
      </c>
      <c r="D408" s="3">
        <f>'Control panel'!E417*('Control panel'!C417/1000)</f>
        <v>0</v>
      </c>
      <c r="E408" s="3" t="str">
        <f ca="1">IF(I408="Y",+SUM(INDIRECT("C"&amp;MATCH(A408,A:A,0)&amp;":C"&amp;MATCH(WORKDAY(A408+1,-2,'Hungarian non-working days'!$A$2:$A$1001),A:A,0))),"-")</f>
        <v>-</v>
      </c>
      <c r="F408" s="3" t="str">
        <f ca="1">IF(I408="Y",SUM(INDIRECT("D"&amp;MATCH(A408,A:A,0)&amp;":D"&amp;MATCH(WORKDAY(A408+1,-2,'Hungarian non-working days'!$A$2:$A$1001),A:A,0))),"-")</f>
        <v>-</v>
      </c>
      <c r="G408" s="3" t="str">
        <f ca="1">IF(I408="Y",MAX(IFERROR(AVERAGEIF(INDIRECT("F"&amp;MATCH(A408,A:A,0)&amp;":F"&amp;MATCH(WORKDAY(A408+1,-250,'Hungarian non-working days'!$A$2:$A$1001),A:A,0)),"&gt;0",INDIRECT("F"&amp;MATCH(A408,A:A,0)&amp;":F"&amp;MATCH(WORKDAY(A408+1,-250,'Hungarian non-working days'!$A$2:$A$1001),A:A,0))),0),IFERROR(AVERAGEIF(INDIRECT("F"&amp;MATCH(A408,A:A,0)&amp;":F"&amp;MATCH(WORKDAY(A408+1,-10,'Hungarian non-working days'!$A$2:$A$1001),A:A,0)),"&gt;0",INDIRECT("F"&amp;MATCH(A408,A:A,0)&amp;":F"&amp;MATCH(WORKDAY(A408+1,-10,'Hungarian non-working days'!$A$2:$A$1001),A:A,0))),0)),"-")</f>
        <v>-</v>
      </c>
      <c r="H408" s="27" t="str">
        <f>IF(A408&lt;WORKDAY('Control panel'!$D$10,2,'Hungarian non-working days'!A404:A10402),"",IF(I408="Y",IFERROR(E408/G408,0),"-"))</f>
        <v>-</v>
      </c>
      <c r="I408" s="26" t="str">
        <f>IF(WORKDAY(A408,1,'Hungarian non-working days'!$A$2:$A$1001)=A408+1,"Y","N")</f>
        <v>N</v>
      </c>
    </row>
    <row r="409" spans="1:9" ht="15">
      <c r="A409" s="1">
        <f>'Control panel'!A418</f>
        <v>44919</v>
      </c>
      <c r="B409" s="4">
        <f>'Control panel'!B418-'Control panel'!C418</f>
        <v>0</v>
      </c>
      <c r="C409" s="28">
        <f>IF(B409&lt;0,-'Control panel'!E418*(B409/1000)*IF('Control panel'!$D$8="Yes",1.27,1),-'Control panel'!D418*(B409/1000)*IF('Control panel'!$D$8="Yes",1.27,1))</f>
        <v>0</v>
      </c>
      <c r="D409" s="3">
        <f>'Control panel'!E418*('Control panel'!C418/1000)</f>
        <v>0</v>
      </c>
      <c r="E409" s="3" t="str">
        <f ca="1">IF(I409="Y",+SUM(INDIRECT("C"&amp;MATCH(A409,A:A,0)&amp;":C"&amp;MATCH(WORKDAY(A409+1,-2,'Hungarian non-working days'!$A$2:$A$1001),A:A,0))),"-")</f>
        <v>-</v>
      </c>
      <c r="F409" s="3" t="str">
        <f ca="1">IF(I409="Y",SUM(INDIRECT("D"&amp;MATCH(A409,A:A,0)&amp;":D"&amp;MATCH(WORKDAY(A409+1,-2,'Hungarian non-working days'!$A$2:$A$1001),A:A,0))),"-")</f>
        <v>-</v>
      </c>
      <c r="G409" s="3" t="str">
        <f ca="1">IF(I409="Y",MAX(IFERROR(AVERAGEIF(INDIRECT("F"&amp;MATCH(A409,A:A,0)&amp;":F"&amp;MATCH(WORKDAY(A409+1,-250,'Hungarian non-working days'!$A$2:$A$1001),A:A,0)),"&gt;0",INDIRECT("F"&amp;MATCH(A409,A:A,0)&amp;":F"&amp;MATCH(WORKDAY(A409+1,-250,'Hungarian non-working days'!$A$2:$A$1001),A:A,0))),0),IFERROR(AVERAGEIF(INDIRECT("F"&amp;MATCH(A409,A:A,0)&amp;":F"&amp;MATCH(WORKDAY(A409+1,-10,'Hungarian non-working days'!$A$2:$A$1001),A:A,0)),"&gt;0",INDIRECT("F"&amp;MATCH(A409,A:A,0)&amp;":F"&amp;MATCH(WORKDAY(A409+1,-10,'Hungarian non-working days'!$A$2:$A$1001),A:A,0))),0)),"-")</f>
        <v>-</v>
      </c>
      <c r="H409" s="27" t="str">
        <f>IF(A409&lt;WORKDAY('Control panel'!$D$10,2,'Hungarian non-working days'!A405:A10403),"",IF(I409="Y",IFERROR(E409/G409,0),"-"))</f>
        <v>-</v>
      </c>
      <c r="I409" s="26" t="str">
        <f>IF(WORKDAY(A409,1,'Hungarian non-working days'!$A$2:$A$1001)=A409+1,"Y","N")</f>
        <v>N</v>
      </c>
    </row>
    <row r="410" spans="1:9" ht="15">
      <c r="A410" s="1">
        <f>'Control panel'!A419</f>
        <v>44918</v>
      </c>
      <c r="B410" s="4">
        <f>'Control panel'!B419-'Control panel'!C419</f>
        <v>0</v>
      </c>
      <c r="C410" s="28">
        <f>IF(B410&lt;0,-'Control panel'!E419*(B410/1000)*IF('Control panel'!$D$8="Yes",1.27,1),-'Control panel'!D419*(B410/1000)*IF('Control panel'!$D$8="Yes",1.27,1))</f>
        <v>0</v>
      </c>
      <c r="D410" s="3">
        <f>'Control panel'!E419*('Control panel'!C419/1000)</f>
        <v>0</v>
      </c>
      <c r="E410" s="3" t="str">
        <f ca="1">IF(I410="Y",+SUM(INDIRECT("C"&amp;MATCH(A410,A:A,0)&amp;":C"&amp;MATCH(WORKDAY(A410+1,-2,'Hungarian non-working days'!$A$2:$A$1001),A:A,0))),"-")</f>
        <v>-</v>
      </c>
      <c r="F410" s="3" t="str">
        <f ca="1">IF(I410="Y",SUM(INDIRECT("D"&amp;MATCH(A410,A:A,0)&amp;":D"&amp;MATCH(WORKDAY(A410+1,-2,'Hungarian non-working days'!$A$2:$A$1001),A:A,0))),"-")</f>
        <v>-</v>
      </c>
      <c r="G410" s="3" t="str">
        <f ca="1">IF(I410="Y",MAX(IFERROR(AVERAGEIF(INDIRECT("F"&amp;MATCH(A410,A:A,0)&amp;":F"&amp;MATCH(WORKDAY(A410+1,-250,'Hungarian non-working days'!$A$2:$A$1001),A:A,0)),"&gt;0",INDIRECT("F"&amp;MATCH(A410,A:A,0)&amp;":F"&amp;MATCH(WORKDAY(A410+1,-250,'Hungarian non-working days'!$A$2:$A$1001),A:A,0))),0),IFERROR(AVERAGEIF(INDIRECT("F"&amp;MATCH(A410,A:A,0)&amp;":F"&amp;MATCH(WORKDAY(A410+1,-10,'Hungarian non-working days'!$A$2:$A$1001),A:A,0)),"&gt;0",INDIRECT("F"&amp;MATCH(A410,A:A,0)&amp;":F"&amp;MATCH(WORKDAY(A410+1,-10,'Hungarian non-working days'!$A$2:$A$1001),A:A,0))),0)),"-")</f>
        <v>-</v>
      </c>
      <c r="H410" s="27" t="str">
        <f>IF(A410&lt;WORKDAY('Control panel'!$D$10,2,'Hungarian non-working days'!A406:A10404),"",IF(I410="Y",IFERROR(E410/G410,0),"-"))</f>
        <v>-</v>
      </c>
      <c r="I410" s="26" t="str">
        <f>IF(WORKDAY(A410,1,'Hungarian non-working days'!$A$2:$A$1001)=A410+1,"Y","N")</f>
        <v>N</v>
      </c>
    </row>
    <row r="411" spans="1:9" ht="15">
      <c r="A411" s="1">
        <f>'Control panel'!A420</f>
        <v>44917</v>
      </c>
      <c r="B411" s="4">
        <f>'Control panel'!B420-'Control panel'!C420</f>
        <v>0</v>
      </c>
      <c r="C411" s="28">
        <f>IF(B411&lt;0,-'Control panel'!E420*(B411/1000)*IF('Control panel'!$D$8="Yes",1.27,1),-'Control panel'!D420*(B411/1000)*IF('Control panel'!$D$8="Yes",1.27,1))</f>
        <v>0</v>
      </c>
      <c r="D411" s="3">
        <f>'Control panel'!E420*('Control panel'!C420/1000)</f>
        <v>0</v>
      </c>
      <c r="E411" s="3">
        <f ca="1">IF(I411="Y",+SUM(INDIRECT("C"&amp;MATCH(A411,A:A,0)&amp;":C"&amp;MATCH(WORKDAY(A411+1,-2,'Hungarian non-working days'!$A$2:$A$1001),A:A,0))),"-")</f>
        <v>0</v>
      </c>
      <c r="F411" s="3">
        <f ca="1">IF(I411="Y",SUM(INDIRECT("D"&amp;MATCH(A411,A:A,0)&amp;":D"&amp;MATCH(WORKDAY(A411+1,-2,'Hungarian non-working days'!$A$2:$A$1001),A:A,0))),"-")</f>
        <v>0</v>
      </c>
      <c r="G411" s="3">
        <f ca="1">IF(I411="Y",MAX(IFERROR(AVERAGEIF(INDIRECT("F"&amp;MATCH(A411,A:A,0)&amp;":F"&amp;MATCH(WORKDAY(A411+1,-250,'Hungarian non-working days'!$A$2:$A$1001),A:A,0)),"&gt;0",INDIRECT("F"&amp;MATCH(A411,A:A,0)&amp;":F"&amp;MATCH(WORKDAY(A411+1,-250,'Hungarian non-working days'!$A$2:$A$1001),A:A,0))),0),IFERROR(AVERAGEIF(INDIRECT("F"&amp;MATCH(A411,A:A,0)&amp;":F"&amp;MATCH(WORKDAY(A411+1,-10,'Hungarian non-working days'!$A$2:$A$1001),A:A,0)),"&gt;0",INDIRECT("F"&amp;MATCH(A411,A:A,0)&amp;":F"&amp;MATCH(WORKDAY(A411+1,-10,'Hungarian non-working days'!$A$2:$A$1001),A:A,0))),0)),"-")</f>
        <v>0</v>
      </c>
      <c r="H411" s="27">
        <f>IF(A411&lt;WORKDAY('Control panel'!$D$10,2,'Hungarian non-working days'!A407:A10405),"",IF(I411="Y",IFERROR(E411/G411,0),"-"))</f>
        <v>0</v>
      </c>
      <c r="I411" s="26" t="str">
        <f>IF(WORKDAY(A411,1,'Hungarian non-working days'!$A$2:$A$1001)=A411+1,"Y","N")</f>
        <v>Y</v>
      </c>
    </row>
    <row r="412" spans="1:9" ht="15">
      <c r="A412" s="1">
        <f>'Control panel'!A421</f>
        <v>44916</v>
      </c>
      <c r="B412" s="4">
        <f>'Control panel'!B421-'Control panel'!C421</f>
        <v>0</v>
      </c>
      <c r="C412" s="28">
        <f>IF(B412&lt;0,-'Control panel'!E421*(B412/1000)*IF('Control panel'!$D$8="Yes",1.27,1),-'Control panel'!D421*(B412/1000)*IF('Control panel'!$D$8="Yes",1.27,1))</f>
        <v>0</v>
      </c>
      <c r="D412" s="3">
        <f>'Control panel'!E421*('Control panel'!C421/1000)</f>
        <v>0</v>
      </c>
      <c r="E412" s="3">
        <f ca="1">IF(I412="Y",+SUM(INDIRECT("C"&amp;MATCH(A412,A:A,0)&amp;":C"&amp;MATCH(WORKDAY(A412+1,-2,'Hungarian non-working days'!$A$2:$A$1001),A:A,0))),"-")</f>
        <v>0</v>
      </c>
      <c r="F412" s="3">
        <f ca="1">IF(I412="Y",SUM(INDIRECT("D"&amp;MATCH(A412,A:A,0)&amp;":D"&amp;MATCH(WORKDAY(A412+1,-2,'Hungarian non-working days'!$A$2:$A$1001),A:A,0))),"-")</f>
        <v>0</v>
      </c>
      <c r="G412" s="3">
        <f ca="1">IF(I412="Y",MAX(IFERROR(AVERAGEIF(INDIRECT("F"&amp;MATCH(A412,A:A,0)&amp;":F"&amp;MATCH(WORKDAY(A412+1,-250,'Hungarian non-working days'!$A$2:$A$1001),A:A,0)),"&gt;0",INDIRECT("F"&amp;MATCH(A412,A:A,0)&amp;":F"&amp;MATCH(WORKDAY(A412+1,-250,'Hungarian non-working days'!$A$2:$A$1001),A:A,0))),0),IFERROR(AVERAGEIF(INDIRECT("F"&amp;MATCH(A412,A:A,0)&amp;":F"&amp;MATCH(WORKDAY(A412+1,-10,'Hungarian non-working days'!$A$2:$A$1001),A:A,0)),"&gt;0",INDIRECT("F"&amp;MATCH(A412,A:A,0)&amp;":F"&amp;MATCH(WORKDAY(A412+1,-10,'Hungarian non-working days'!$A$2:$A$1001),A:A,0))),0)),"-")</f>
        <v>0</v>
      </c>
      <c r="H412" s="27">
        <f>IF(A412&lt;WORKDAY('Control panel'!$D$10,2,'Hungarian non-working days'!A408:A10406),"",IF(I412="Y",IFERROR(E412/G412,0),"-"))</f>
        <v>0</v>
      </c>
      <c r="I412" s="26" t="str">
        <f>IF(WORKDAY(A412,1,'Hungarian non-working days'!$A$2:$A$1001)=A412+1,"Y","N")</f>
        <v>Y</v>
      </c>
    </row>
    <row r="413" spans="1:9" ht="15">
      <c r="A413" s="1">
        <f>'Control panel'!A422</f>
        <v>44915</v>
      </c>
      <c r="B413" s="4">
        <f>'Control panel'!B422-'Control panel'!C422</f>
        <v>0</v>
      </c>
      <c r="C413" s="28">
        <f>IF(B413&lt;0,-'Control panel'!E422*(B413/1000)*IF('Control panel'!$D$8="Yes",1.27,1),-'Control panel'!D422*(B413/1000)*IF('Control panel'!$D$8="Yes",1.27,1))</f>
        <v>0</v>
      </c>
      <c r="D413" s="3">
        <f>'Control panel'!E422*('Control panel'!C422/1000)</f>
        <v>0</v>
      </c>
      <c r="E413" s="3">
        <f ca="1">IF(I413="Y",+SUM(INDIRECT("C"&amp;MATCH(A413,A:A,0)&amp;":C"&amp;MATCH(WORKDAY(A413+1,-2,'Hungarian non-working days'!$A$2:$A$1001),A:A,0))),"-")</f>
        <v>0</v>
      </c>
      <c r="F413" s="3">
        <f ca="1">IF(I413="Y",SUM(INDIRECT("D"&amp;MATCH(A413,A:A,0)&amp;":D"&amp;MATCH(WORKDAY(A413+1,-2,'Hungarian non-working days'!$A$2:$A$1001),A:A,0))),"-")</f>
        <v>0</v>
      </c>
      <c r="G413" s="3">
        <f ca="1">IF(I413="Y",MAX(IFERROR(AVERAGEIF(INDIRECT("F"&amp;MATCH(A413,A:A,0)&amp;":F"&amp;MATCH(WORKDAY(A413+1,-250,'Hungarian non-working days'!$A$2:$A$1001),A:A,0)),"&gt;0",INDIRECT("F"&amp;MATCH(A413,A:A,0)&amp;":F"&amp;MATCH(WORKDAY(A413+1,-250,'Hungarian non-working days'!$A$2:$A$1001),A:A,0))),0),IFERROR(AVERAGEIF(INDIRECT("F"&amp;MATCH(A413,A:A,0)&amp;":F"&amp;MATCH(WORKDAY(A413+1,-10,'Hungarian non-working days'!$A$2:$A$1001),A:A,0)),"&gt;0",INDIRECT("F"&amp;MATCH(A413,A:A,0)&amp;":F"&amp;MATCH(WORKDAY(A413+1,-10,'Hungarian non-working days'!$A$2:$A$1001),A:A,0))),0)),"-")</f>
        <v>0</v>
      </c>
      <c r="H413" s="27">
        <f>IF(A413&lt;WORKDAY('Control panel'!$D$10,2,'Hungarian non-working days'!A409:A10407),"",IF(I413="Y",IFERROR(E413/G413,0),"-"))</f>
        <v>0</v>
      </c>
      <c r="I413" s="26" t="str">
        <f>IF(WORKDAY(A413,1,'Hungarian non-working days'!$A$2:$A$1001)=A413+1,"Y","N")</f>
        <v>Y</v>
      </c>
    </row>
    <row r="414" spans="1:9" ht="15">
      <c r="A414" s="1">
        <f>'Control panel'!A423</f>
        <v>44914</v>
      </c>
      <c r="B414" s="4">
        <f>'Control panel'!B423-'Control panel'!C423</f>
        <v>0</v>
      </c>
      <c r="C414" s="28">
        <f>IF(B414&lt;0,-'Control panel'!E423*(B414/1000)*IF('Control panel'!$D$8="Yes",1.27,1),-'Control panel'!D423*(B414/1000)*IF('Control panel'!$D$8="Yes",1.27,1))</f>
        <v>0</v>
      </c>
      <c r="D414" s="3">
        <f>'Control panel'!E423*('Control panel'!C423/1000)</f>
        <v>0</v>
      </c>
      <c r="E414" s="3">
        <f ca="1">IF(I414="Y",+SUM(INDIRECT("C"&amp;MATCH(A414,A:A,0)&amp;":C"&amp;MATCH(WORKDAY(A414+1,-2,'Hungarian non-working days'!$A$2:$A$1001),A:A,0))),"-")</f>
        <v>0</v>
      </c>
      <c r="F414" s="3">
        <f ca="1">IF(I414="Y",SUM(INDIRECT("D"&amp;MATCH(A414,A:A,0)&amp;":D"&amp;MATCH(WORKDAY(A414+1,-2,'Hungarian non-working days'!$A$2:$A$1001),A:A,0))),"-")</f>
        <v>0</v>
      </c>
      <c r="G414" s="3">
        <f ca="1">IF(I414="Y",MAX(IFERROR(AVERAGEIF(INDIRECT("F"&amp;MATCH(A414,A:A,0)&amp;":F"&amp;MATCH(WORKDAY(A414+1,-250,'Hungarian non-working days'!$A$2:$A$1001),A:A,0)),"&gt;0",INDIRECT("F"&amp;MATCH(A414,A:A,0)&amp;":F"&amp;MATCH(WORKDAY(A414+1,-250,'Hungarian non-working days'!$A$2:$A$1001),A:A,0))),0),IFERROR(AVERAGEIF(INDIRECT("F"&amp;MATCH(A414,A:A,0)&amp;":F"&amp;MATCH(WORKDAY(A414+1,-10,'Hungarian non-working days'!$A$2:$A$1001),A:A,0)),"&gt;0",INDIRECT("F"&amp;MATCH(A414,A:A,0)&amp;":F"&amp;MATCH(WORKDAY(A414+1,-10,'Hungarian non-working days'!$A$2:$A$1001),A:A,0))),0)),"-")</f>
        <v>0</v>
      </c>
      <c r="H414" s="27">
        <f>IF(A414&lt;WORKDAY('Control panel'!$D$10,2,'Hungarian non-working days'!A410:A10408),"",IF(I414="Y",IFERROR(E414/G414,0),"-"))</f>
        <v>0</v>
      </c>
      <c r="I414" s="26" t="str">
        <f>IF(WORKDAY(A414,1,'Hungarian non-working days'!$A$2:$A$1001)=A414+1,"Y","N")</f>
        <v>Y</v>
      </c>
    </row>
    <row r="415" spans="1:9" ht="15">
      <c r="A415" s="1">
        <f>'Control panel'!A424</f>
        <v>44913</v>
      </c>
      <c r="B415" s="4">
        <f>'Control panel'!B424-'Control panel'!C424</f>
        <v>0</v>
      </c>
      <c r="C415" s="28">
        <f>IF(B415&lt;0,-'Control panel'!E424*(B415/1000)*IF('Control panel'!$D$8="Yes",1.27,1),-'Control panel'!D424*(B415/1000)*IF('Control panel'!$D$8="Yes",1.27,1))</f>
        <v>0</v>
      </c>
      <c r="D415" s="3">
        <f>'Control panel'!E424*('Control panel'!C424/1000)</f>
        <v>0</v>
      </c>
      <c r="E415" s="3">
        <f ca="1">IF(I415="Y",+SUM(INDIRECT("C"&amp;MATCH(A415,A:A,0)&amp;":C"&amp;MATCH(WORKDAY(A415+1,-2,'Hungarian non-working days'!$A$2:$A$1001),A:A,0))),"-")</f>
        <v>0</v>
      </c>
      <c r="F415" s="3">
        <f ca="1">IF(I415="Y",SUM(INDIRECT("D"&amp;MATCH(A415,A:A,0)&amp;":D"&amp;MATCH(WORKDAY(A415+1,-2,'Hungarian non-working days'!$A$2:$A$1001),A:A,0))),"-")</f>
        <v>0</v>
      </c>
      <c r="G415" s="3">
        <f ca="1">IF(I415="Y",MAX(IFERROR(AVERAGEIF(INDIRECT("F"&amp;MATCH(A415,A:A,0)&amp;":F"&amp;MATCH(WORKDAY(A415+1,-250,'Hungarian non-working days'!$A$2:$A$1001),A:A,0)),"&gt;0",INDIRECT("F"&amp;MATCH(A415,A:A,0)&amp;":F"&amp;MATCH(WORKDAY(A415+1,-250,'Hungarian non-working days'!$A$2:$A$1001),A:A,0))),0),IFERROR(AVERAGEIF(INDIRECT("F"&amp;MATCH(A415,A:A,0)&amp;":F"&amp;MATCH(WORKDAY(A415+1,-10,'Hungarian non-working days'!$A$2:$A$1001),A:A,0)),"&gt;0",INDIRECT("F"&amp;MATCH(A415,A:A,0)&amp;":F"&amp;MATCH(WORKDAY(A415+1,-10,'Hungarian non-working days'!$A$2:$A$1001),A:A,0))),0)),"-")</f>
        <v>0</v>
      </c>
      <c r="H415" s="27">
        <f>IF(A415&lt;WORKDAY('Control panel'!$D$10,2,'Hungarian non-working days'!A411:A10409),"",IF(I415="Y",IFERROR(E415/G415,0),"-"))</f>
        <v>0</v>
      </c>
      <c r="I415" s="26" t="str">
        <f>IF(WORKDAY(A415,1,'Hungarian non-working days'!$A$2:$A$1001)=A415+1,"Y","N")</f>
        <v>Y</v>
      </c>
    </row>
    <row r="416" spans="1:9" ht="15">
      <c r="A416" s="1">
        <f>'Control panel'!A425</f>
        <v>44912</v>
      </c>
      <c r="B416" s="4">
        <f>'Control panel'!B425-'Control panel'!C425</f>
        <v>0</v>
      </c>
      <c r="C416" s="28">
        <f>IF(B416&lt;0,-'Control panel'!E425*(B416/1000)*IF('Control panel'!$D$8="Yes",1.27,1),-'Control panel'!D425*(B416/1000)*IF('Control panel'!$D$8="Yes",1.27,1))</f>
        <v>0</v>
      </c>
      <c r="D416" s="3">
        <f>'Control panel'!E425*('Control panel'!C425/1000)</f>
        <v>0</v>
      </c>
      <c r="E416" s="3" t="str">
        <f ca="1">IF(I416="Y",+SUM(INDIRECT("C"&amp;MATCH(A416,A:A,0)&amp;":C"&amp;MATCH(WORKDAY(A416+1,-2,'Hungarian non-working days'!$A$2:$A$1001),A:A,0))),"-")</f>
        <v>-</v>
      </c>
      <c r="F416" s="3" t="str">
        <f ca="1">IF(I416="Y",SUM(INDIRECT("D"&amp;MATCH(A416,A:A,0)&amp;":D"&amp;MATCH(WORKDAY(A416+1,-2,'Hungarian non-working days'!$A$2:$A$1001),A:A,0))),"-")</f>
        <v>-</v>
      </c>
      <c r="G416" s="3" t="str">
        <f ca="1">IF(I416="Y",MAX(IFERROR(AVERAGEIF(INDIRECT("F"&amp;MATCH(A416,A:A,0)&amp;":F"&amp;MATCH(WORKDAY(A416+1,-250,'Hungarian non-working days'!$A$2:$A$1001),A:A,0)),"&gt;0",INDIRECT("F"&amp;MATCH(A416,A:A,0)&amp;":F"&amp;MATCH(WORKDAY(A416+1,-250,'Hungarian non-working days'!$A$2:$A$1001),A:A,0))),0),IFERROR(AVERAGEIF(INDIRECT("F"&amp;MATCH(A416,A:A,0)&amp;":F"&amp;MATCH(WORKDAY(A416+1,-10,'Hungarian non-working days'!$A$2:$A$1001),A:A,0)),"&gt;0",INDIRECT("F"&amp;MATCH(A416,A:A,0)&amp;":F"&amp;MATCH(WORKDAY(A416+1,-10,'Hungarian non-working days'!$A$2:$A$1001),A:A,0))),0)),"-")</f>
        <v>-</v>
      </c>
      <c r="H416" s="27" t="str">
        <f>IF(A416&lt;WORKDAY('Control panel'!$D$10,2,'Hungarian non-working days'!A412:A10410),"",IF(I416="Y",IFERROR(E416/G416,0),"-"))</f>
        <v>-</v>
      </c>
      <c r="I416" s="26" t="str">
        <f>IF(WORKDAY(A416,1,'Hungarian non-working days'!$A$2:$A$1001)=A416+1,"Y","N")</f>
        <v>N</v>
      </c>
    </row>
    <row r="417" spans="1:9" ht="15">
      <c r="A417" s="1">
        <f>'Control panel'!A426</f>
        <v>44911</v>
      </c>
      <c r="B417" s="4">
        <f>'Control panel'!B426-'Control panel'!C426</f>
        <v>0</v>
      </c>
      <c r="C417" s="28">
        <f>IF(B417&lt;0,-'Control panel'!E426*(B417/1000)*IF('Control panel'!$D$8="Yes",1.27,1),-'Control panel'!D426*(B417/1000)*IF('Control panel'!$D$8="Yes",1.27,1))</f>
        <v>0</v>
      </c>
      <c r="D417" s="3">
        <f>'Control panel'!E426*('Control panel'!C426/1000)</f>
        <v>0</v>
      </c>
      <c r="E417" s="3" t="str">
        <f ca="1">IF(I417="Y",+SUM(INDIRECT("C"&amp;MATCH(A417,A:A,0)&amp;":C"&amp;MATCH(WORKDAY(A417+1,-2,'Hungarian non-working days'!$A$2:$A$1001),A:A,0))),"-")</f>
        <v>-</v>
      </c>
      <c r="F417" s="3" t="str">
        <f ca="1">IF(I417="Y",SUM(INDIRECT("D"&amp;MATCH(A417,A:A,0)&amp;":D"&amp;MATCH(WORKDAY(A417+1,-2,'Hungarian non-working days'!$A$2:$A$1001),A:A,0))),"-")</f>
        <v>-</v>
      </c>
      <c r="G417" s="3" t="str">
        <f ca="1">IF(I417="Y",MAX(IFERROR(AVERAGEIF(INDIRECT("F"&amp;MATCH(A417,A:A,0)&amp;":F"&amp;MATCH(WORKDAY(A417+1,-250,'Hungarian non-working days'!$A$2:$A$1001),A:A,0)),"&gt;0",INDIRECT("F"&amp;MATCH(A417,A:A,0)&amp;":F"&amp;MATCH(WORKDAY(A417+1,-250,'Hungarian non-working days'!$A$2:$A$1001),A:A,0))),0),IFERROR(AVERAGEIF(INDIRECT("F"&amp;MATCH(A417,A:A,0)&amp;":F"&amp;MATCH(WORKDAY(A417+1,-10,'Hungarian non-working days'!$A$2:$A$1001),A:A,0)),"&gt;0",INDIRECT("F"&amp;MATCH(A417,A:A,0)&amp;":F"&amp;MATCH(WORKDAY(A417+1,-10,'Hungarian non-working days'!$A$2:$A$1001),A:A,0))),0)),"-")</f>
        <v>-</v>
      </c>
      <c r="H417" s="27" t="str">
        <f>IF(A417&lt;WORKDAY('Control panel'!$D$10,2,'Hungarian non-working days'!A413:A10411),"",IF(I417="Y",IFERROR(E417/G417,0),"-"))</f>
        <v>-</v>
      </c>
      <c r="I417" s="26" t="str">
        <f>IF(WORKDAY(A417,1,'Hungarian non-working days'!$A$2:$A$1001)=A417+1,"Y","N")</f>
        <v>N</v>
      </c>
    </row>
    <row r="418" spans="1:9" ht="15">
      <c r="A418" s="1">
        <f>'Control panel'!A427</f>
        <v>44910</v>
      </c>
      <c r="B418" s="4">
        <f>'Control panel'!B427-'Control panel'!C427</f>
        <v>0</v>
      </c>
      <c r="C418" s="28">
        <f>IF(B418&lt;0,-'Control panel'!E427*(B418/1000)*IF('Control panel'!$D$8="Yes",1.27,1),-'Control panel'!D427*(B418/1000)*IF('Control panel'!$D$8="Yes",1.27,1))</f>
        <v>0</v>
      </c>
      <c r="D418" s="3">
        <f>'Control panel'!E427*('Control panel'!C427/1000)</f>
        <v>0</v>
      </c>
      <c r="E418" s="3">
        <f ca="1">IF(I418="Y",+SUM(INDIRECT("C"&amp;MATCH(A418,A:A,0)&amp;":C"&amp;MATCH(WORKDAY(A418+1,-2,'Hungarian non-working days'!$A$2:$A$1001),A:A,0))),"-")</f>
        <v>0</v>
      </c>
      <c r="F418" s="3">
        <f ca="1">IF(I418="Y",SUM(INDIRECT("D"&amp;MATCH(A418,A:A,0)&amp;":D"&amp;MATCH(WORKDAY(A418+1,-2,'Hungarian non-working days'!$A$2:$A$1001),A:A,0))),"-")</f>
        <v>0</v>
      </c>
      <c r="G418" s="3">
        <f ca="1">IF(I418="Y",MAX(IFERROR(AVERAGEIF(INDIRECT("F"&amp;MATCH(A418,A:A,0)&amp;":F"&amp;MATCH(WORKDAY(A418+1,-250,'Hungarian non-working days'!$A$2:$A$1001),A:A,0)),"&gt;0",INDIRECT("F"&amp;MATCH(A418,A:A,0)&amp;":F"&amp;MATCH(WORKDAY(A418+1,-250,'Hungarian non-working days'!$A$2:$A$1001),A:A,0))),0),IFERROR(AVERAGEIF(INDIRECT("F"&amp;MATCH(A418,A:A,0)&amp;":F"&amp;MATCH(WORKDAY(A418+1,-10,'Hungarian non-working days'!$A$2:$A$1001),A:A,0)),"&gt;0",INDIRECT("F"&amp;MATCH(A418,A:A,0)&amp;":F"&amp;MATCH(WORKDAY(A418+1,-10,'Hungarian non-working days'!$A$2:$A$1001),A:A,0))),0)),"-")</f>
        <v>0</v>
      </c>
      <c r="H418" s="27">
        <f>IF(A418&lt;WORKDAY('Control panel'!$D$10,2,'Hungarian non-working days'!A414:A10412),"",IF(I418="Y",IFERROR(E418/G418,0),"-"))</f>
        <v>0</v>
      </c>
      <c r="I418" s="26" t="str">
        <f>IF(WORKDAY(A418,1,'Hungarian non-working days'!$A$2:$A$1001)=A418+1,"Y","N")</f>
        <v>Y</v>
      </c>
    </row>
    <row r="419" spans="1:9" ht="15">
      <c r="A419" s="1">
        <f>'Control panel'!A428</f>
        <v>44909</v>
      </c>
      <c r="B419" s="4">
        <f>'Control panel'!B428-'Control panel'!C428</f>
        <v>0</v>
      </c>
      <c r="C419" s="28">
        <f>IF(B419&lt;0,-'Control panel'!E428*(B419/1000)*IF('Control panel'!$D$8="Yes",1.27,1),-'Control panel'!D428*(B419/1000)*IF('Control panel'!$D$8="Yes",1.27,1))</f>
        <v>0</v>
      </c>
      <c r="D419" s="3">
        <f>'Control panel'!E428*('Control panel'!C428/1000)</f>
        <v>0</v>
      </c>
      <c r="E419" s="3">
        <f ca="1">IF(I419="Y",+SUM(INDIRECT("C"&amp;MATCH(A419,A:A,0)&amp;":C"&amp;MATCH(WORKDAY(A419+1,-2,'Hungarian non-working days'!$A$2:$A$1001),A:A,0))),"-")</f>
        <v>0</v>
      </c>
      <c r="F419" s="3">
        <f ca="1">IF(I419="Y",SUM(INDIRECT("D"&amp;MATCH(A419,A:A,0)&amp;":D"&amp;MATCH(WORKDAY(A419+1,-2,'Hungarian non-working days'!$A$2:$A$1001),A:A,0))),"-")</f>
        <v>0</v>
      </c>
      <c r="G419" s="3">
        <f ca="1">IF(I419="Y",MAX(IFERROR(AVERAGEIF(INDIRECT("F"&amp;MATCH(A419,A:A,0)&amp;":F"&amp;MATCH(WORKDAY(A419+1,-250,'Hungarian non-working days'!$A$2:$A$1001),A:A,0)),"&gt;0",INDIRECT("F"&amp;MATCH(A419,A:A,0)&amp;":F"&amp;MATCH(WORKDAY(A419+1,-250,'Hungarian non-working days'!$A$2:$A$1001),A:A,0))),0),IFERROR(AVERAGEIF(INDIRECT("F"&amp;MATCH(A419,A:A,0)&amp;":F"&amp;MATCH(WORKDAY(A419+1,-10,'Hungarian non-working days'!$A$2:$A$1001),A:A,0)),"&gt;0",INDIRECT("F"&amp;MATCH(A419,A:A,0)&amp;":F"&amp;MATCH(WORKDAY(A419+1,-10,'Hungarian non-working days'!$A$2:$A$1001),A:A,0))),0)),"-")</f>
        <v>0</v>
      </c>
      <c r="H419" s="27">
        <f>IF(A419&lt;WORKDAY('Control panel'!$D$10,2,'Hungarian non-working days'!A415:A10413),"",IF(I419="Y",IFERROR(E419/G419,0),"-"))</f>
        <v>0</v>
      </c>
      <c r="I419" s="26" t="str">
        <f>IF(WORKDAY(A419,1,'Hungarian non-working days'!$A$2:$A$1001)=A419+1,"Y","N")</f>
        <v>Y</v>
      </c>
    </row>
    <row r="420" spans="1:9" ht="15">
      <c r="A420" s="1">
        <f>'Control panel'!A429</f>
        <v>44908</v>
      </c>
      <c r="B420" s="4">
        <f>'Control panel'!B429-'Control panel'!C429</f>
        <v>0</v>
      </c>
      <c r="C420" s="28">
        <f>IF(B420&lt;0,-'Control panel'!E429*(B420/1000)*IF('Control panel'!$D$8="Yes",1.27,1),-'Control panel'!D429*(B420/1000)*IF('Control panel'!$D$8="Yes",1.27,1))</f>
        <v>0</v>
      </c>
      <c r="D420" s="3">
        <f>'Control panel'!E429*('Control panel'!C429/1000)</f>
        <v>0</v>
      </c>
      <c r="E420" s="3">
        <f ca="1">IF(I420="Y",+SUM(INDIRECT("C"&amp;MATCH(A420,A:A,0)&amp;":C"&amp;MATCH(WORKDAY(A420+1,-2,'Hungarian non-working days'!$A$2:$A$1001),A:A,0))),"-")</f>
        <v>0</v>
      </c>
      <c r="F420" s="3">
        <f ca="1">IF(I420="Y",SUM(INDIRECT("D"&amp;MATCH(A420,A:A,0)&amp;":D"&amp;MATCH(WORKDAY(A420+1,-2,'Hungarian non-working days'!$A$2:$A$1001),A:A,0))),"-")</f>
        <v>0</v>
      </c>
      <c r="G420" s="3">
        <f ca="1">IF(I420="Y",MAX(IFERROR(AVERAGEIF(INDIRECT("F"&amp;MATCH(A420,A:A,0)&amp;":F"&amp;MATCH(WORKDAY(A420+1,-250,'Hungarian non-working days'!$A$2:$A$1001),A:A,0)),"&gt;0",INDIRECT("F"&amp;MATCH(A420,A:A,0)&amp;":F"&amp;MATCH(WORKDAY(A420+1,-250,'Hungarian non-working days'!$A$2:$A$1001),A:A,0))),0),IFERROR(AVERAGEIF(INDIRECT("F"&amp;MATCH(A420,A:A,0)&amp;":F"&amp;MATCH(WORKDAY(A420+1,-10,'Hungarian non-working days'!$A$2:$A$1001),A:A,0)),"&gt;0",INDIRECT("F"&amp;MATCH(A420,A:A,0)&amp;":F"&amp;MATCH(WORKDAY(A420+1,-10,'Hungarian non-working days'!$A$2:$A$1001),A:A,0))),0)),"-")</f>
        <v>0</v>
      </c>
      <c r="H420" s="27">
        <f>IF(A420&lt;WORKDAY('Control panel'!$D$10,2,'Hungarian non-working days'!A416:A10414),"",IF(I420="Y",IFERROR(E420/G420,0),"-"))</f>
        <v>0</v>
      </c>
      <c r="I420" s="26" t="str">
        <f>IF(WORKDAY(A420,1,'Hungarian non-working days'!$A$2:$A$1001)=A420+1,"Y","N")</f>
        <v>Y</v>
      </c>
    </row>
    <row r="421" spans="1:9" ht="15">
      <c r="A421" s="1">
        <f>'Control panel'!A430</f>
        <v>44907</v>
      </c>
      <c r="B421" s="4">
        <f>'Control panel'!B430-'Control panel'!C430</f>
        <v>0</v>
      </c>
      <c r="C421" s="28">
        <f>IF(B421&lt;0,-'Control panel'!E430*(B421/1000)*IF('Control panel'!$D$8="Yes",1.27,1),-'Control panel'!D430*(B421/1000)*IF('Control panel'!$D$8="Yes",1.27,1))</f>
        <v>0</v>
      </c>
      <c r="D421" s="3">
        <f>'Control panel'!E430*('Control panel'!C430/1000)</f>
        <v>0</v>
      </c>
      <c r="E421" s="3">
        <f ca="1">IF(I421="Y",+SUM(INDIRECT("C"&amp;MATCH(A421,A:A,0)&amp;":C"&amp;MATCH(WORKDAY(A421+1,-2,'Hungarian non-working days'!$A$2:$A$1001),A:A,0))),"-")</f>
        <v>0</v>
      </c>
      <c r="F421" s="3">
        <f ca="1">IF(I421="Y",SUM(INDIRECT("D"&amp;MATCH(A421,A:A,0)&amp;":D"&amp;MATCH(WORKDAY(A421+1,-2,'Hungarian non-working days'!$A$2:$A$1001),A:A,0))),"-")</f>
        <v>0</v>
      </c>
      <c r="G421" s="3">
        <f ca="1">IF(I421="Y",MAX(IFERROR(AVERAGEIF(INDIRECT("F"&amp;MATCH(A421,A:A,0)&amp;":F"&amp;MATCH(WORKDAY(A421+1,-250,'Hungarian non-working days'!$A$2:$A$1001),A:A,0)),"&gt;0",INDIRECT("F"&amp;MATCH(A421,A:A,0)&amp;":F"&amp;MATCH(WORKDAY(A421+1,-250,'Hungarian non-working days'!$A$2:$A$1001),A:A,0))),0),IFERROR(AVERAGEIF(INDIRECT("F"&amp;MATCH(A421,A:A,0)&amp;":F"&amp;MATCH(WORKDAY(A421+1,-10,'Hungarian non-working days'!$A$2:$A$1001),A:A,0)),"&gt;0",INDIRECT("F"&amp;MATCH(A421,A:A,0)&amp;":F"&amp;MATCH(WORKDAY(A421+1,-10,'Hungarian non-working days'!$A$2:$A$1001),A:A,0))),0)),"-")</f>
        <v>0</v>
      </c>
      <c r="H421" s="27">
        <f>IF(A421&lt;WORKDAY('Control panel'!$D$10,2,'Hungarian non-working days'!A417:A10415),"",IF(I421="Y",IFERROR(E421/G421,0),"-"))</f>
        <v>0</v>
      </c>
      <c r="I421" s="26" t="str">
        <f>IF(WORKDAY(A421,1,'Hungarian non-working days'!$A$2:$A$1001)=A421+1,"Y","N")</f>
        <v>Y</v>
      </c>
    </row>
    <row r="422" spans="1:9" ht="15">
      <c r="A422" s="1">
        <f>'Control panel'!A431</f>
        <v>44906</v>
      </c>
      <c r="B422" s="4">
        <f>'Control panel'!B431-'Control panel'!C431</f>
        <v>0</v>
      </c>
      <c r="C422" s="28">
        <f>IF(B422&lt;0,-'Control panel'!E431*(B422/1000)*IF('Control panel'!$D$8="Yes",1.27,1),-'Control panel'!D431*(B422/1000)*IF('Control panel'!$D$8="Yes",1.27,1))</f>
        <v>0</v>
      </c>
      <c r="D422" s="3">
        <f>'Control panel'!E431*('Control panel'!C431/1000)</f>
        <v>0</v>
      </c>
      <c r="E422" s="3">
        <f ca="1">IF(I422="Y",+SUM(INDIRECT("C"&amp;MATCH(A422,A:A,0)&amp;":C"&amp;MATCH(WORKDAY(A422+1,-2,'Hungarian non-working days'!$A$2:$A$1001),A:A,0))),"-")</f>
        <v>0</v>
      </c>
      <c r="F422" s="3">
        <f ca="1">IF(I422="Y",SUM(INDIRECT("D"&amp;MATCH(A422,A:A,0)&amp;":D"&amp;MATCH(WORKDAY(A422+1,-2,'Hungarian non-working days'!$A$2:$A$1001),A:A,0))),"-")</f>
        <v>0</v>
      </c>
      <c r="G422" s="3">
        <f ca="1">IF(I422="Y",MAX(IFERROR(AVERAGEIF(INDIRECT("F"&amp;MATCH(A422,A:A,0)&amp;":F"&amp;MATCH(WORKDAY(A422+1,-250,'Hungarian non-working days'!$A$2:$A$1001),A:A,0)),"&gt;0",INDIRECT("F"&amp;MATCH(A422,A:A,0)&amp;":F"&amp;MATCH(WORKDAY(A422+1,-250,'Hungarian non-working days'!$A$2:$A$1001),A:A,0))),0),IFERROR(AVERAGEIF(INDIRECT("F"&amp;MATCH(A422,A:A,0)&amp;":F"&amp;MATCH(WORKDAY(A422+1,-10,'Hungarian non-working days'!$A$2:$A$1001),A:A,0)),"&gt;0",INDIRECT("F"&amp;MATCH(A422,A:A,0)&amp;":F"&amp;MATCH(WORKDAY(A422+1,-10,'Hungarian non-working days'!$A$2:$A$1001),A:A,0))),0)),"-")</f>
        <v>0</v>
      </c>
      <c r="H422" s="27">
        <f>IF(A422&lt;WORKDAY('Control panel'!$D$10,2,'Hungarian non-working days'!A418:A10416),"",IF(I422="Y",IFERROR(E422/G422,0),"-"))</f>
        <v>0</v>
      </c>
      <c r="I422" s="26" t="str">
        <f>IF(WORKDAY(A422,1,'Hungarian non-working days'!$A$2:$A$1001)=A422+1,"Y","N")</f>
        <v>Y</v>
      </c>
    </row>
    <row r="423" spans="1:9" ht="15">
      <c r="A423" s="1">
        <f>'Control panel'!A432</f>
        <v>44905</v>
      </c>
      <c r="B423" s="4">
        <f>'Control panel'!B432-'Control panel'!C432</f>
        <v>0</v>
      </c>
      <c r="C423" s="28">
        <f>IF(B423&lt;0,-'Control panel'!E432*(B423/1000)*IF('Control panel'!$D$8="Yes",1.27,1),-'Control panel'!D432*(B423/1000)*IF('Control panel'!$D$8="Yes",1.27,1))</f>
        <v>0</v>
      </c>
      <c r="D423" s="3">
        <f>'Control panel'!E432*('Control panel'!C432/1000)</f>
        <v>0</v>
      </c>
      <c r="E423" s="3" t="str">
        <f ca="1">IF(I423="Y",+SUM(INDIRECT("C"&amp;MATCH(A423,A:A,0)&amp;":C"&amp;MATCH(WORKDAY(A423+1,-2,'Hungarian non-working days'!$A$2:$A$1001),A:A,0))),"-")</f>
        <v>-</v>
      </c>
      <c r="F423" s="3" t="str">
        <f ca="1">IF(I423="Y",SUM(INDIRECT("D"&amp;MATCH(A423,A:A,0)&amp;":D"&amp;MATCH(WORKDAY(A423+1,-2,'Hungarian non-working days'!$A$2:$A$1001),A:A,0))),"-")</f>
        <v>-</v>
      </c>
      <c r="G423" s="3" t="str">
        <f ca="1">IF(I423="Y",MAX(IFERROR(AVERAGEIF(INDIRECT("F"&amp;MATCH(A423,A:A,0)&amp;":F"&amp;MATCH(WORKDAY(A423+1,-250,'Hungarian non-working days'!$A$2:$A$1001),A:A,0)),"&gt;0",INDIRECT("F"&amp;MATCH(A423,A:A,0)&amp;":F"&amp;MATCH(WORKDAY(A423+1,-250,'Hungarian non-working days'!$A$2:$A$1001),A:A,0))),0),IFERROR(AVERAGEIF(INDIRECT("F"&amp;MATCH(A423,A:A,0)&amp;":F"&amp;MATCH(WORKDAY(A423+1,-10,'Hungarian non-working days'!$A$2:$A$1001),A:A,0)),"&gt;0",INDIRECT("F"&amp;MATCH(A423,A:A,0)&amp;":F"&amp;MATCH(WORKDAY(A423+1,-10,'Hungarian non-working days'!$A$2:$A$1001),A:A,0))),0)),"-")</f>
        <v>-</v>
      </c>
      <c r="H423" s="27" t="str">
        <f>IF(A423&lt;WORKDAY('Control panel'!$D$10,2,'Hungarian non-working days'!A419:A10417),"",IF(I423="Y",IFERROR(E423/G423,0),"-"))</f>
        <v>-</v>
      </c>
      <c r="I423" s="26" t="str">
        <f>IF(WORKDAY(A423,1,'Hungarian non-working days'!$A$2:$A$1001)=A423+1,"Y","N")</f>
        <v>N</v>
      </c>
    </row>
    <row r="424" spans="1:9" ht="15">
      <c r="A424" s="1">
        <f>'Control panel'!A433</f>
        <v>44904</v>
      </c>
      <c r="B424" s="4">
        <f>'Control panel'!B433-'Control panel'!C433</f>
        <v>0</v>
      </c>
      <c r="C424" s="28">
        <f>IF(B424&lt;0,-'Control panel'!E433*(B424/1000)*IF('Control panel'!$D$8="Yes",1.27,1),-'Control panel'!D433*(B424/1000)*IF('Control panel'!$D$8="Yes",1.27,1))</f>
        <v>0</v>
      </c>
      <c r="D424" s="3">
        <f>'Control panel'!E433*('Control panel'!C433/1000)</f>
        <v>0</v>
      </c>
      <c r="E424" s="3" t="str">
        <f ca="1">IF(I424="Y",+SUM(INDIRECT("C"&amp;MATCH(A424,A:A,0)&amp;":C"&amp;MATCH(WORKDAY(A424+1,-2,'Hungarian non-working days'!$A$2:$A$1001),A:A,0))),"-")</f>
        <v>-</v>
      </c>
      <c r="F424" s="3" t="str">
        <f ca="1">IF(I424="Y",SUM(INDIRECT("D"&amp;MATCH(A424,A:A,0)&amp;":D"&amp;MATCH(WORKDAY(A424+1,-2,'Hungarian non-working days'!$A$2:$A$1001),A:A,0))),"-")</f>
        <v>-</v>
      </c>
      <c r="G424" s="3" t="str">
        <f ca="1">IF(I424="Y",MAX(IFERROR(AVERAGEIF(INDIRECT("F"&amp;MATCH(A424,A:A,0)&amp;":F"&amp;MATCH(WORKDAY(A424+1,-250,'Hungarian non-working days'!$A$2:$A$1001),A:A,0)),"&gt;0",INDIRECT("F"&amp;MATCH(A424,A:A,0)&amp;":F"&amp;MATCH(WORKDAY(A424+1,-250,'Hungarian non-working days'!$A$2:$A$1001),A:A,0))),0),IFERROR(AVERAGEIF(INDIRECT("F"&amp;MATCH(A424,A:A,0)&amp;":F"&amp;MATCH(WORKDAY(A424+1,-10,'Hungarian non-working days'!$A$2:$A$1001),A:A,0)),"&gt;0",INDIRECT("F"&amp;MATCH(A424,A:A,0)&amp;":F"&amp;MATCH(WORKDAY(A424+1,-10,'Hungarian non-working days'!$A$2:$A$1001),A:A,0))),0)),"-")</f>
        <v>-</v>
      </c>
      <c r="H424" s="27" t="str">
        <f>IF(A424&lt;WORKDAY('Control panel'!$D$10,2,'Hungarian non-working days'!A420:A10418),"",IF(I424="Y",IFERROR(E424/G424,0),"-"))</f>
        <v>-</v>
      </c>
      <c r="I424" s="26" t="str">
        <f>IF(WORKDAY(A424,1,'Hungarian non-working days'!$A$2:$A$1001)=A424+1,"Y","N")</f>
        <v>N</v>
      </c>
    </row>
    <row r="425" spans="1:9" ht="15">
      <c r="A425" s="1">
        <f>'Control panel'!A434</f>
        <v>44903</v>
      </c>
      <c r="B425" s="4">
        <f>'Control panel'!B434-'Control panel'!C434</f>
        <v>0</v>
      </c>
      <c r="C425" s="28">
        <f>IF(B425&lt;0,-'Control panel'!E434*(B425/1000)*IF('Control panel'!$D$8="Yes",1.27,1),-'Control panel'!D434*(B425/1000)*IF('Control panel'!$D$8="Yes",1.27,1))</f>
        <v>0</v>
      </c>
      <c r="D425" s="3">
        <f>'Control panel'!E434*('Control panel'!C434/1000)</f>
        <v>0</v>
      </c>
      <c r="E425" s="3">
        <f ca="1">IF(I425="Y",+SUM(INDIRECT("C"&amp;MATCH(A425,A:A,0)&amp;":C"&amp;MATCH(WORKDAY(A425+1,-2,'Hungarian non-working days'!$A$2:$A$1001),A:A,0))),"-")</f>
        <v>0</v>
      </c>
      <c r="F425" s="3">
        <f ca="1">IF(I425="Y",SUM(INDIRECT("D"&amp;MATCH(A425,A:A,0)&amp;":D"&amp;MATCH(WORKDAY(A425+1,-2,'Hungarian non-working days'!$A$2:$A$1001),A:A,0))),"-")</f>
        <v>0</v>
      </c>
      <c r="G425" s="3">
        <f ca="1">IF(I425="Y",MAX(IFERROR(AVERAGEIF(INDIRECT("F"&amp;MATCH(A425,A:A,0)&amp;":F"&amp;MATCH(WORKDAY(A425+1,-250,'Hungarian non-working days'!$A$2:$A$1001),A:A,0)),"&gt;0",INDIRECT("F"&amp;MATCH(A425,A:A,0)&amp;":F"&amp;MATCH(WORKDAY(A425+1,-250,'Hungarian non-working days'!$A$2:$A$1001),A:A,0))),0),IFERROR(AVERAGEIF(INDIRECT("F"&amp;MATCH(A425,A:A,0)&amp;":F"&amp;MATCH(WORKDAY(A425+1,-10,'Hungarian non-working days'!$A$2:$A$1001),A:A,0)),"&gt;0",INDIRECT("F"&amp;MATCH(A425,A:A,0)&amp;":F"&amp;MATCH(WORKDAY(A425+1,-10,'Hungarian non-working days'!$A$2:$A$1001),A:A,0))),0)),"-")</f>
        <v>0</v>
      </c>
      <c r="H425" s="27">
        <f>IF(A425&lt;WORKDAY('Control panel'!$D$10,2,'Hungarian non-working days'!A421:A10419),"",IF(I425="Y",IFERROR(E425/G425,0),"-"))</f>
        <v>0</v>
      </c>
      <c r="I425" s="26" t="str">
        <f>IF(WORKDAY(A425,1,'Hungarian non-working days'!$A$2:$A$1001)=A425+1,"Y","N")</f>
        <v>Y</v>
      </c>
    </row>
    <row r="426" spans="1:9" ht="15">
      <c r="A426" s="1">
        <f>'Control panel'!A435</f>
        <v>44902</v>
      </c>
      <c r="B426" s="4">
        <f>'Control panel'!B435-'Control panel'!C435</f>
        <v>0</v>
      </c>
      <c r="C426" s="28">
        <f>IF(B426&lt;0,-'Control panel'!E435*(B426/1000)*IF('Control panel'!$D$8="Yes",1.27,1),-'Control panel'!D435*(B426/1000)*IF('Control panel'!$D$8="Yes",1.27,1))</f>
        <v>0</v>
      </c>
      <c r="D426" s="3">
        <f>'Control panel'!E435*('Control panel'!C435/1000)</f>
        <v>0</v>
      </c>
      <c r="E426" s="3">
        <f ca="1">IF(I426="Y",+SUM(INDIRECT("C"&amp;MATCH(A426,A:A,0)&amp;":C"&amp;MATCH(WORKDAY(A426+1,-2,'Hungarian non-working days'!$A$2:$A$1001),A:A,0))),"-")</f>
        <v>0</v>
      </c>
      <c r="F426" s="3">
        <f ca="1">IF(I426="Y",SUM(INDIRECT("D"&amp;MATCH(A426,A:A,0)&amp;":D"&amp;MATCH(WORKDAY(A426+1,-2,'Hungarian non-working days'!$A$2:$A$1001),A:A,0))),"-")</f>
        <v>0</v>
      </c>
      <c r="G426" s="3">
        <f ca="1">IF(I426="Y",MAX(IFERROR(AVERAGEIF(INDIRECT("F"&amp;MATCH(A426,A:A,0)&amp;":F"&amp;MATCH(WORKDAY(A426+1,-250,'Hungarian non-working days'!$A$2:$A$1001),A:A,0)),"&gt;0",INDIRECT("F"&amp;MATCH(A426,A:A,0)&amp;":F"&amp;MATCH(WORKDAY(A426+1,-250,'Hungarian non-working days'!$A$2:$A$1001),A:A,0))),0),IFERROR(AVERAGEIF(INDIRECT("F"&amp;MATCH(A426,A:A,0)&amp;":F"&amp;MATCH(WORKDAY(A426+1,-10,'Hungarian non-working days'!$A$2:$A$1001),A:A,0)),"&gt;0",INDIRECT("F"&amp;MATCH(A426,A:A,0)&amp;":F"&amp;MATCH(WORKDAY(A426+1,-10,'Hungarian non-working days'!$A$2:$A$1001),A:A,0))),0)),"-")</f>
        <v>0</v>
      </c>
      <c r="H426" s="27">
        <f>IF(A426&lt;WORKDAY('Control panel'!$D$10,2,'Hungarian non-working days'!A422:A10420),"",IF(I426="Y",IFERROR(E426/G426,0),"-"))</f>
        <v>0</v>
      </c>
      <c r="I426" s="26" t="str">
        <f>IF(WORKDAY(A426,1,'Hungarian non-working days'!$A$2:$A$1001)=A426+1,"Y","N")</f>
        <v>Y</v>
      </c>
    </row>
    <row r="427" spans="1:9" ht="15">
      <c r="A427" s="1">
        <f>'Control panel'!A436</f>
        <v>44901</v>
      </c>
      <c r="B427" s="4">
        <f>'Control panel'!B436-'Control panel'!C436</f>
        <v>0</v>
      </c>
      <c r="C427" s="28">
        <f>IF(B427&lt;0,-'Control panel'!E436*(B427/1000)*IF('Control panel'!$D$8="Yes",1.27,1),-'Control panel'!D436*(B427/1000)*IF('Control panel'!$D$8="Yes",1.27,1))</f>
        <v>0</v>
      </c>
      <c r="D427" s="3">
        <f>'Control panel'!E436*('Control panel'!C436/1000)</f>
        <v>0</v>
      </c>
      <c r="E427" s="3">
        <f ca="1">IF(I427="Y",+SUM(INDIRECT("C"&amp;MATCH(A427,A:A,0)&amp;":C"&amp;MATCH(WORKDAY(A427+1,-2,'Hungarian non-working days'!$A$2:$A$1001),A:A,0))),"-")</f>
        <v>0</v>
      </c>
      <c r="F427" s="3">
        <f ca="1">IF(I427="Y",SUM(INDIRECT("D"&amp;MATCH(A427,A:A,0)&amp;":D"&amp;MATCH(WORKDAY(A427+1,-2,'Hungarian non-working days'!$A$2:$A$1001),A:A,0))),"-")</f>
        <v>0</v>
      </c>
      <c r="G427" s="3">
        <f ca="1">IF(I427="Y",MAX(IFERROR(AVERAGEIF(INDIRECT("F"&amp;MATCH(A427,A:A,0)&amp;":F"&amp;MATCH(WORKDAY(A427+1,-250,'Hungarian non-working days'!$A$2:$A$1001),A:A,0)),"&gt;0",INDIRECT("F"&amp;MATCH(A427,A:A,0)&amp;":F"&amp;MATCH(WORKDAY(A427+1,-250,'Hungarian non-working days'!$A$2:$A$1001),A:A,0))),0),IFERROR(AVERAGEIF(INDIRECT("F"&amp;MATCH(A427,A:A,0)&amp;":F"&amp;MATCH(WORKDAY(A427+1,-10,'Hungarian non-working days'!$A$2:$A$1001),A:A,0)),"&gt;0",INDIRECT("F"&amp;MATCH(A427,A:A,0)&amp;":F"&amp;MATCH(WORKDAY(A427+1,-10,'Hungarian non-working days'!$A$2:$A$1001),A:A,0))),0)),"-")</f>
        <v>0</v>
      </c>
      <c r="H427" s="27">
        <f>IF(A427&lt;WORKDAY('Control panel'!$D$10,2,'Hungarian non-working days'!A423:A10421),"",IF(I427="Y",IFERROR(E427/G427,0),"-"))</f>
        <v>0</v>
      </c>
      <c r="I427" s="26" t="str">
        <f>IF(WORKDAY(A427,1,'Hungarian non-working days'!$A$2:$A$1001)=A427+1,"Y","N")</f>
        <v>Y</v>
      </c>
    </row>
    <row r="428" spans="1:9" ht="15">
      <c r="A428" s="1">
        <f>'Control panel'!A437</f>
        <v>44900</v>
      </c>
      <c r="B428" s="4">
        <f>'Control panel'!B437-'Control panel'!C437</f>
        <v>0</v>
      </c>
      <c r="C428" s="28">
        <f>IF(B428&lt;0,-'Control panel'!E437*(B428/1000)*IF('Control panel'!$D$8="Yes",1.27,1),-'Control panel'!D437*(B428/1000)*IF('Control panel'!$D$8="Yes",1.27,1))</f>
        <v>0</v>
      </c>
      <c r="D428" s="3">
        <f>'Control panel'!E437*('Control panel'!C437/1000)</f>
        <v>0</v>
      </c>
      <c r="E428" s="3">
        <f ca="1">IF(I428="Y",+SUM(INDIRECT("C"&amp;MATCH(A428,A:A,0)&amp;":C"&amp;MATCH(WORKDAY(A428+1,-2,'Hungarian non-working days'!$A$2:$A$1001),A:A,0))),"-")</f>
        <v>0</v>
      </c>
      <c r="F428" s="3">
        <f ca="1">IF(I428="Y",SUM(INDIRECT("D"&amp;MATCH(A428,A:A,0)&amp;":D"&amp;MATCH(WORKDAY(A428+1,-2,'Hungarian non-working days'!$A$2:$A$1001),A:A,0))),"-")</f>
        <v>0</v>
      </c>
      <c r="G428" s="3">
        <f ca="1">IF(I428="Y",MAX(IFERROR(AVERAGEIF(INDIRECT("F"&amp;MATCH(A428,A:A,0)&amp;":F"&amp;MATCH(WORKDAY(A428+1,-250,'Hungarian non-working days'!$A$2:$A$1001),A:A,0)),"&gt;0",INDIRECT("F"&amp;MATCH(A428,A:A,0)&amp;":F"&amp;MATCH(WORKDAY(A428+1,-250,'Hungarian non-working days'!$A$2:$A$1001),A:A,0))),0),IFERROR(AVERAGEIF(INDIRECT("F"&amp;MATCH(A428,A:A,0)&amp;":F"&amp;MATCH(WORKDAY(A428+1,-10,'Hungarian non-working days'!$A$2:$A$1001),A:A,0)),"&gt;0",INDIRECT("F"&amp;MATCH(A428,A:A,0)&amp;":F"&amp;MATCH(WORKDAY(A428+1,-10,'Hungarian non-working days'!$A$2:$A$1001),A:A,0))),0)),"-")</f>
        <v>0</v>
      </c>
      <c r="H428" s="27">
        <f>IF(A428&lt;WORKDAY('Control panel'!$D$10,2,'Hungarian non-working days'!A424:A10422),"",IF(I428="Y",IFERROR(E428/G428,0),"-"))</f>
        <v>0</v>
      </c>
      <c r="I428" s="26" t="str">
        <f>IF(WORKDAY(A428,1,'Hungarian non-working days'!$A$2:$A$1001)=A428+1,"Y","N")</f>
        <v>Y</v>
      </c>
    </row>
    <row r="429" spans="1:9" ht="15">
      <c r="A429" s="1">
        <f>'Control panel'!A438</f>
        <v>44899</v>
      </c>
      <c r="B429" s="4">
        <f>'Control panel'!B438-'Control panel'!C438</f>
        <v>0</v>
      </c>
      <c r="C429" s="28">
        <f>IF(B429&lt;0,-'Control panel'!E438*(B429/1000)*IF('Control panel'!$D$8="Yes",1.27,1),-'Control panel'!D438*(B429/1000)*IF('Control panel'!$D$8="Yes",1.27,1))</f>
        <v>0</v>
      </c>
      <c r="D429" s="3">
        <f>'Control panel'!E438*('Control panel'!C438/1000)</f>
        <v>0</v>
      </c>
      <c r="E429" s="3">
        <f ca="1">IF(I429="Y",+SUM(INDIRECT("C"&amp;MATCH(A429,A:A,0)&amp;":C"&amp;MATCH(WORKDAY(A429+1,-2,'Hungarian non-working days'!$A$2:$A$1001),A:A,0))),"-")</f>
        <v>0</v>
      </c>
      <c r="F429" s="3">
        <f ca="1">IF(I429="Y",SUM(INDIRECT("D"&amp;MATCH(A429,A:A,0)&amp;":D"&amp;MATCH(WORKDAY(A429+1,-2,'Hungarian non-working days'!$A$2:$A$1001),A:A,0))),"-")</f>
        <v>0</v>
      </c>
      <c r="G429" s="3">
        <f ca="1">IF(I429="Y",MAX(IFERROR(AVERAGEIF(INDIRECT("F"&amp;MATCH(A429,A:A,0)&amp;":F"&amp;MATCH(WORKDAY(A429+1,-250,'Hungarian non-working days'!$A$2:$A$1001),A:A,0)),"&gt;0",INDIRECT("F"&amp;MATCH(A429,A:A,0)&amp;":F"&amp;MATCH(WORKDAY(A429+1,-250,'Hungarian non-working days'!$A$2:$A$1001),A:A,0))),0),IFERROR(AVERAGEIF(INDIRECT("F"&amp;MATCH(A429,A:A,0)&amp;":F"&amp;MATCH(WORKDAY(A429+1,-10,'Hungarian non-working days'!$A$2:$A$1001),A:A,0)),"&gt;0",INDIRECT("F"&amp;MATCH(A429,A:A,0)&amp;":F"&amp;MATCH(WORKDAY(A429+1,-10,'Hungarian non-working days'!$A$2:$A$1001),A:A,0))),0)),"-")</f>
        <v>0</v>
      </c>
      <c r="H429" s="27">
        <f>IF(A429&lt;WORKDAY('Control panel'!$D$10,2,'Hungarian non-working days'!A425:A10423),"",IF(I429="Y",IFERROR(E429/G429,0),"-"))</f>
        <v>0</v>
      </c>
      <c r="I429" s="26" t="str">
        <f>IF(WORKDAY(A429,1,'Hungarian non-working days'!$A$2:$A$1001)=A429+1,"Y","N")</f>
        <v>Y</v>
      </c>
    </row>
    <row r="430" spans="1:9" ht="15">
      <c r="A430" s="1">
        <f>'Control panel'!A439</f>
        <v>44898</v>
      </c>
      <c r="B430" s="4">
        <f>'Control panel'!B439-'Control panel'!C439</f>
        <v>0</v>
      </c>
      <c r="C430" s="28">
        <f>IF(B430&lt;0,-'Control panel'!E439*(B430/1000)*IF('Control panel'!$D$8="Yes",1.27,1),-'Control panel'!D439*(B430/1000)*IF('Control panel'!$D$8="Yes",1.27,1))</f>
        <v>0</v>
      </c>
      <c r="D430" s="3">
        <f>'Control panel'!E439*('Control panel'!C439/1000)</f>
        <v>0</v>
      </c>
      <c r="E430" s="3" t="str">
        <f ca="1">IF(I430="Y",+SUM(INDIRECT("C"&amp;MATCH(A430,A:A,0)&amp;":C"&amp;MATCH(WORKDAY(A430+1,-2,'Hungarian non-working days'!$A$2:$A$1001),A:A,0))),"-")</f>
        <v>-</v>
      </c>
      <c r="F430" s="3" t="str">
        <f ca="1">IF(I430="Y",SUM(INDIRECT("D"&amp;MATCH(A430,A:A,0)&amp;":D"&amp;MATCH(WORKDAY(A430+1,-2,'Hungarian non-working days'!$A$2:$A$1001),A:A,0))),"-")</f>
        <v>-</v>
      </c>
      <c r="G430" s="3" t="str">
        <f ca="1">IF(I430="Y",MAX(IFERROR(AVERAGEIF(INDIRECT("F"&amp;MATCH(A430,A:A,0)&amp;":F"&amp;MATCH(WORKDAY(A430+1,-250,'Hungarian non-working days'!$A$2:$A$1001),A:A,0)),"&gt;0",INDIRECT("F"&amp;MATCH(A430,A:A,0)&amp;":F"&amp;MATCH(WORKDAY(A430+1,-250,'Hungarian non-working days'!$A$2:$A$1001),A:A,0))),0),IFERROR(AVERAGEIF(INDIRECT("F"&amp;MATCH(A430,A:A,0)&amp;":F"&amp;MATCH(WORKDAY(A430+1,-10,'Hungarian non-working days'!$A$2:$A$1001),A:A,0)),"&gt;0",INDIRECT("F"&amp;MATCH(A430,A:A,0)&amp;":F"&amp;MATCH(WORKDAY(A430+1,-10,'Hungarian non-working days'!$A$2:$A$1001),A:A,0))),0)),"-")</f>
        <v>-</v>
      </c>
      <c r="H430" s="27" t="str">
        <f>IF(A430&lt;WORKDAY('Control panel'!$D$10,2,'Hungarian non-working days'!A426:A10424),"",IF(I430="Y",IFERROR(E430/G430,0),"-"))</f>
        <v>-</v>
      </c>
      <c r="I430" s="26" t="str">
        <f>IF(WORKDAY(A430,1,'Hungarian non-working days'!$A$2:$A$1001)=A430+1,"Y","N")</f>
        <v>N</v>
      </c>
    </row>
    <row r="431" spans="1:9" ht="15">
      <c r="A431" s="1">
        <f>'Control panel'!A440</f>
        <v>44897</v>
      </c>
      <c r="B431" s="4">
        <f>'Control panel'!B440-'Control panel'!C440</f>
        <v>0</v>
      </c>
      <c r="C431" s="28">
        <f>IF(B431&lt;0,-'Control panel'!E440*(B431/1000)*IF('Control panel'!$D$8="Yes",1.27,1),-'Control panel'!D440*(B431/1000)*IF('Control panel'!$D$8="Yes",1.27,1))</f>
        <v>0</v>
      </c>
      <c r="D431" s="3">
        <f>'Control panel'!E440*('Control panel'!C440/1000)</f>
        <v>0</v>
      </c>
      <c r="E431" s="3" t="str">
        <f ca="1">IF(I431="Y",+SUM(INDIRECT("C"&amp;MATCH(A431,A:A,0)&amp;":C"&amp;MATCH(WORKDAY(A431+1,-2,'Hungarian non-working days'!$A$2:$A$1001),A:A,0))),"-")</f>
        <v>-</v>
      </c>
      <c r="F431" s="3" t="str">
        <f ca="1">IF(I431="Y",SUM(INDIRECT("D"&amp;MATCH(A431,A:A,0)&amp;":D"&amp;MATCH(WORKDAY(A431+1,-2,'Hungarian non-working days'!$A$2:$A$1001),A:A,0))),"-")</f>
        <v>-</v>
      </c>
      <c r="G431" s="3" t="str">
        <f ca="1">IF(I431="Y",MAX(IFERROR(AVERAGEIF(INDIRECT("F"&amp;MATCH(A431,A:A,0)&amp;":F"&amp;MATCH(WORKDAY(A431+1,-250,'Hungarian non-working days'!$A$2:$A$1001),A:A,0)),"&gt;0",INDIRECT("F"&amp;MATCH(A431,A:A,0)&amp;":F"&amp;MATCH(WORKDAY(A431+1,-250,'Hungarian non-working days'!$A$2:$A$1001),A:A,0))),0),IFERROR(AVERAGEIF(INDIRECT("F"&amp;MATCH(A431,A:A,0)&amp;":F"&amp;MATCH(WORKDAY(A431+1,-10,'Hungarian non-working days'!$A$2:$A$1001),A:A,0)),"&gt;0",INDIRECT("F"&amp;MATCH(A431,A:A,0)&amp;":F"&amp;MATCH(WORKDAY(A431+1,-10,'Hungarian non-working days'!$A$2:$A$1001),A:A,0))),0)),"-")</f>
        <v>-</v>
      </c>
      <c r="H431" s="27" t="str">
        <f>IF(A431&lt;WORKDAY('Control panel'!$D$10,2,'Hungarian non-working days'!A427:A10425),"",IF(I431="Y",IFERROR(E431/G431,0),"-"))</f>
        <v>-</v>
      </c>
      <c r="I431" s="26" t="str">
        <f>IF(WORKDAY(A431,1,'Hungarian non-working days'!$A$2:$A$1001)=A431+1,"Y","N")</f>
        <v>N</v>
      </c>
    </row>
    <row r="432" spans="1:9" ht="15">
      <c r="A432" s="1">
        <f>'Control panel'!A441</f>
        <v>44896</v>
      </c>
      <c r="B432" s="4">
        <f>'Control panel'!B441-'Control panel'!C441</f>
        <v>0</v>
      </c>
      <c r="C432" s="28">
        <f>IF(B432&lt;0,-'Control panel'!E441*(B432/1000)*IF('Control panel'!$D$8="Yes",1.27,1),-'Control panel'!D441*(B432/1000)*IF('Control panel'!$D$8="Yes",1.27,1))</f>
        <v>0</v>
      </c>
      <c r="D432" s="3">
        <f>'Control panel'!E441*('Control panel'!C441/1000)</f>
        <v>0</v>
      </c>
      <c r="E432" s="3">
        <f ca="1">IF(I432="Y",+SUM(INDIRECT("C"&amp;MATCH(A432,A:A,0)&amp;":C"&amp;MATCH(WORKDAY(A432+1,-2,'Hungarian non-working days'!$A$2:$A$1001),A:A,0))),"-")</f>
        <v>0</v>
      </c>
      <c r="F432" s="3">
        <f ca="1">IF(I432="Y",SUM(INDIRECT("D"&amp;MATCH(A432,A:A,0)&amp;":D"&amp;MATCH(WORKDAY(A432+1,-2,'Hungarian non-working days'!$A$2:$A$1001),A:A,0))),"-")</f>
        <v>0</v>
      </c>
      <c r="G432" s="3">
        <f ca="1">IF(I432="Y",MAX(IFERROR(AVERAGEIF(INDIRECT("F"&amp;MATCH(A432,A:A,0)&amp;":F"&amp;MATCH(WORKDAY(A432+1,-250,'Hungarian non-working days'!$A$2:$A$1001),A:A,0)),"&gt;0",INDIRECT("F"&amp;MATCH(A432,A:A,0)&amp;":F"&amp;MATCH(WORKDAY(A432+1,-250,'Hungarian non-working days'!$A$2:$A$1001),A:A,0))),0),IFERROR(AVERAGEIF(INDIRECT("F"&amp;MATCH(A432,A:A,0)&amp;":F"&amp;MATCH(WORKDAY(A432+1,-10,'Hungarian non-working days'!$A$2:$A$1001),A:A,0)),"&gt;0",INDIRECT("F"&amp;MATCH(A432,A:A,0)&amp;":F"&amp;MATCH(WORKDAY(A432+1,-10,'Hungarian non-working days'!$A$2:$A$1001),A:A,0))),0)),"-")</f>
        <v>0</v>
      </c>
      <c r="H432" s="27">
        <f>IF(A432&lt;WORKDAY('Control panel'!$D$10,2,'Hungarian non-working days'!A428:A10426),"",IF(I432="Y",IFERROR(E432/G432,0),"-"))</f>
        <v>0</v>
      </c>
      <c r="I432" s="26" t="str">
        <f>IF(WORKDAY(A432,1,'Hungarian non-working days'!$A$2:$A$1001)=A432+1,"Y","N")</f>
        <v>Y</v>
      </c>
    </row>
    <row r="433" spans="1:9" ht="15">
      <c r="A433" s="1">
        <f>'Control panel'!A442</f>
        <v>44895</v>
      </c>
      <c r="B433" s="4">
        <f>'Control panel'!B442-'Control panel'!C442</f>
        <v>0</v>
      </c>
      <c r="C433" s="28">
        <f>IF(B433&lt;0,-'Control panel'!E442*(B433/1000)*IF('Control panel'!$D$8="Yes",1.27,1),-'Control panel'!D442*(B433/1000)*IF('Control panel'!$D$8="Yes",1.27,1))</f>
        <v>0</v>
      </c>
      <c r="D433" s="3">
        <f>'Control panel'!E442*('Control panel'!C442/1000)</f>
        <v>0</v>
      </c>
      <c r="E433" s="3">
        <f ca="1">IF(I433="Y",+SUM(INDIRECT("C"&amp;MATCH(A433,A:A,0)&amp;":C"&amp;MATCH(WORKDAY(A433+1,-2,'Hungarian non-working days'!$A$2:$A$1001),A:A,0))),"-")</f>
        <v>0</v>
      </c>
      <c r="F433" s="3">
        <f ca="1">IF(I433="Y",SUM(INDIRECT("D"&amp;MATCH(A433,A:A,0)&amp;":D"&amp;MATCH(WORKDAY(A433+1,-2,'Hungarian non-working days'!$A$2:$A$1001),A:A,0))),"-")</f>
        <v>0</v>
      </c>
      <c r="G433" s="3">
        <f ca="1">IF(I433="Y",MAX(IFERROR(AVERAGEIF(INDIRECT("F"&amp;MATCH(A433,A:A,0)&amp;":F"&amp;MATCH(WORKDAY(A433+1,-250,'Hungarian non-working days'!$A$2:$A$1001),A:A,0)),"&gt;0",INDIRECT("F"&amp;MATCH(A433,A:A,0)&amp;":F"&amp;MATCH(WORKDAY(A433+1,-250,'Hungarian non-working days'!$A$2:$A$1001),A:A,0))),0),IFERROR(AVERAGEIF(INDIRECT("F"&amp;MATCH(A433,A:A,0)&amp;":F"&amp;MATCH(WORKDAY(A433+1,-10,'Hungarian non-working days'!$A$2:$A$1001),A:A,0)),"&gt;0",INDIRECT("F"&amp;MATCH(A433,A:A,0)&amp;":F"&amp;MATCH(WORKDAY(A433+1,-10,'Hungarian non-working days'!$A$2:$A$1001),A:A,0))),0)),"-")</f>
        <v>0</v>
      </c>
      <c r="H433" s="27">
        <f>IF(A433&lt;WORKDAY('Control panel'!$D$10,2,'Hungarian non-working days'!A429:A10427),"",IF(I433="Y",IFERROR(E433/G433,0),"-"))</f>
        <v>0</v>
      </c>
      <c r="I433" s="26" t="str">
        <f>IF(WORKDAY(A433,1,'Hungarian non-working days'!$A$2:$A$1001)=A433+1,"Y","N")</f>
        <v>Y</v>
      </c>
    </row>
    <row r="434" spans="1:9" ht="15">
      <c r="A434" s="1">
        <f>'Control panel'!A443</f>
        <v>44894</v>
      </c>
      <c r="B434" s="4">
        <f>'Control panel'!B443-'Control panel'!C443</f>
        <v>0</v>
      </c>
      <c r="C434" s="28">
        <f>IF(B434&lt;0,-'Control panel'!E443*(B434/1000)*IF('Control panel'!$D$8="Yes",1.27,1),-'Control panel'!D443*(B434/1000)*IF('Control panel'!$D$8="Yes",1.27,1))</f>
        <v>0</v>
      </c>
      <c r="D434" s="3">
        <f>'Control panel'!E443*('Control panel'!C443/1000)</f>
        <v>0</v>
      </c>
      <c r="E434" s="3">
        <f ca="1">IF(I434="Y",+SUM(INDIRECT("C"&amp;MATCH(A434,A:A,0)&amp;":C"&amp;MATCH(WORKDAY(A434+1,-2,'Hungarian non-working days'!$A$2:$A$1001),A:A,0))),"-")</f>
        <v>0</v>
      </c>
      <c r="F434" s="3">
        <f ca="1">IF(I434="Y",SUM(INDIRECT("D"&amp;MATCH(A434,A:A,0)&amp;":D"&amp;MATCH(WORKDAY(A434+1,-2,'Hungarian non-working days'!$A$2:$A$1001),A:A,0))),"-")</f>
        <v>0</v>
      </c>
      <c r="G434" s="3">
        <f ca="1">IF(I434="Y",MAX(IFERROR(AVERAGEIF(INDIRECT("F"&amp;MATCH(A434,A:A,0)&amp;":F"&amp;MATCH(WORKDAY(A434+1,-250,'Hungarian non-working days'!$A$2:$A$1001),A:A,0)),"&gt;0",INDIRECT("F"&amp;MATCH(A434,A:A,0)&amp;":F"&amp;MATCH(WORKDAY(A434+1,-250,'Hungarian non-working days'!$A$2:$A$1001),A:A,0))),0),IFERROR(AVERAGEIF(INDIRECT("F"&amp;MATCH(A434,A:A,0)&amp;":F"&amp;MATCH(WORKDAY(A434+1,-10,'Hungarian non-working days'!$A$2:$A$1001),A:A,0)),"&gt;0",INDIRECT("F"&amp;MATCH(A434,A:A,0)&amp;":F"&amp;MATCH(WORKDAY(A434+1,-10,'Hungarian non-working days'!$A$2:$A$1001),A:A,0))),0)),"-")</f>
        <v>0</v>
      </c>
      <c r="H434" s="27">
        <f>IF(A434&lt;WORKDAY('Control panel'!$D$10,2,'Hungarian non-working days'!A430:A10428),"",IF(I434="Y",IFERROR(E434/G434,0),"-"))</f>
        <v>0</v>
      </c>
      <c r="I434" s="26" t="str">
        <f>IF(WORKDAY(A434,1,'Hungarian non-working days'!$A$2:$A$1001)=A434+1,"Y","N")</f>
        <v>Y</v>
      </c>
    </row>
    <row r="435" spans="1:9" ht="15">
      <c r="A435" s="1">
        <f>'Control panel'!A444</f>
        <v>44893</v>
      </c>
      <c r="B435" s="4">
        <f>'Control panel'!B444-'Control panel'!C444</f>
        <v>0</v>
      </c>
      <c r="C435" s="28">
        <f>IF(B435&lt;0,-'Control panel'!E444*(B435/1000)*IF('Control panel'!$D$8="Yes",1.27,1),-'Control panel'!D444*(B435/1000)*IF('Control panel'!$D$8="Yes",1.27,1))</f>
        <v>0</v>
      </c>
      <c r="D435" s="3">
        <f>'Control panel'!E444*('Control panel'!C444/1000)</f>
        <v>0</v>
      </c>
      <c r="E435" s="3">
        <f ca="1">IF(I435="Y",+SUM(INDIRECT("C"&amp;MATCH(A435,A:A,0)&amp;":C"&amp;MATCH(WORKDAY(A435+1,-2,'Hungarian non-working days'!$A$2:$A$1001),A:A,0))),"-")</f>
        <v>0</v>
      </c>
      <c r="F435" s="3">
        <f ca="1">IF(I435="Y",SUM(INDIRECT("D"&amp;MATCH(A435,A:A,0)&amp;":D"&amp;MATCH(WORKDAY(A435+1,-2,'Hungarian non-working days'!$A$2:$A$1001),A:A,0))),"-")</f>
        <v>0</v>
      </c>
      <c r="G435" s="3">
        <f ca="1">IF(I435="Y",MAX(IFERROR(AVERAGEIF(INDIRECT("F"&amp;MATCH(A435,A:A,0)&amp;":F"&amp;MATCH(WORKDAY(A435+1,-250,'Hungarian non-working days'!$A$2:$A$1001),A:A,0)),"&gt;0",INDIRECT("F"&amp;MATCH(A435,A:A,0)&amp;":F"&amp;MATCH(WORKDAY(A435+1,-250,'Hungarian non-working days'!$A$2:$A$1001),A:A,0))),0),IFERROR(AVERAGEIF(INDIRECT("F"&amp;MATCH(A435,A:A,0)&amp;":F"&amp;MATCH(WORKDAY(A435+1,-10,'Hungarian non-working days'!$A$2:$A$1001),A:A,0)),"&gt;0",INDIRECT("F"&amp;MATCH(A435,A:A,0)&amp;":F"&amp;MATCH(WORKDAY(A435+1,-10,'Hungarian non-working days'!$A$2:$A$1001),A:A,0))),0)),"-")</f>
        <v>0</v>
      </c>
      <c r="H435" s="27">
        <f>IF(A435&lt;WORKDAY('Control panel'!$D$10,2,'Hungarian non-working days'!A431:A10429),"",IF(I435="Y",IFERROR(E435/G435,0),"-"))</f>
        <v>0</v>
      </c>
      <c r="I435" s="26" t="str">
        <f>IF(WORKDAY(A435,1,'Hungarian non-working days'!$A$2:$A$1001)=A435+1,"Y","N")</f>
        <v>Y</v>
      </c>
    </row>
    <row r="436" spans="1:9" ht="15">
      <c r="A436" s="1">
        <f>'Control panel'!A445</f>
        <v>44892</v>
      </c>
      <c r="B436" s="4">
        <f>'Control panel'!B445-'Control panel'!C445</f>
        <v>0</v>
      </c>
      <c r="C436" s="28">
        <f>IF(B436&lt;0,-'Control panel'!E445*(B436/1000)*IF('Control panel'!$D$8="Yes",1.27,1),-'Control panel'!D445*(B436/1000)*IF('Control panel'!$D$8="Yes",1.27,1))</f>
        <v>0</v>
      </c>
      <c r="D436" s="3">
        <f>'Control panel'!E445*('Control panel'!C445/1000)</f>
        <v>0</v>
      </c>
      <c r="E436" s="3">
        <f ca="1">IF(I436="Y",+SUM(INDIRECT("C"&amp;MATCH(A436,A:A,0)&amp;":C"&amp;MATCH(WORKDAY(A436+1,-2,'Hungarian non-working days'!$A$2:$A$1001),A:A,0))),"-")</f>
        <v>0</v>
      </c>
      <c r="F436" s="3">
        <f ca="1">IF(I436="Y",SUM(INDIRECT("D"&amp;MATCH(A436,A:A,0)&amp;":D"&amp;MATCH(WORKDAY(A436+1,-2,'Hungarian non-working days'!$A$2:$A$1001),A:A,0))),"-")</f>
        <v>0</v>
      </c>
      <c r="G436" s="3">
        <f ca="1">IF(I436="Y",MAX(IFERROR(AVERAGEIF(INDIRECT("F"&amp;MATCH(A436,A:A,0)&amp;":F"&amp;MATCH(WORKDAY(A436+1,-250,'Hungarian non-working days'!$A$2:$A$1001),A:A,0)),"&gt;0",INDIRECT("F"&amp;MATCH(A436,A:A,0)&amp;":F"&amp;MATCH(WORKDAY(A436+1,-250,'Hungarian non-working days'!$A$2:$A$1001),A:A,0))),0),IFERROR(AVERAGEIF(INDIRECT("F"&amp;MATCH(A436,A:A,0)&amp;":F"&amp;MATCH(WORKDAY(A436+1,-10,'Hungarian non-working days'!$A$2:$A$1001),A:A,0)),"&gt;0",INDIRECT("F"&amp;MATCH(A436,A:A,0)&amp;":F"&amp;MATCH(WORKDAY(A436+1,-10,'Hungarian non-working days'!$A$2:$A$1001),A:A,0))),0)),"-")</f>
        <v>0</v>
      </c>
      <c r="H436" s="27">
        <f>IF(A436&lt;WORKDAY('Control panel'!$D$10,2,'Hungarian non-working days'!A432:A10430),"",IF(I436="Y",IFERROR(E436/G436,0),"-"))</f>
        <v>0</v>
      </c>
      <c r="I436" s="26" t="str">
        <f>IF(WORKDAY(A436,1,'Hungarian non-working days'!$A$2:$A$1001)=A436+1,"Y","N")</f>
        <v>Y</v>
      </c>
    </row>
    <row r="437" spans="1:9" ht="15">
      <c r="A437" s="1">
        <f>'Control panel'!A446</f>
        <v>44891</v>
      </c>
      <c r="B437" s="4">
        <f>'Control panel'!B446-'Control panel'!C446</f>
        <v>0</v>
      </c>
      <c r="C437" s="28">
        <f>IF(B437&lt;0,-'Control panel'!E446*(B437/1000)*IF('Control panel'!$D$8="Yes",1.27,1),-'Control panel'!D446*(B437/1000)*IF('Control panel'!$D$8="Yes",1.27,1))</f>
        <v>0</v>
      </c>
      <c r="D437" s="3">
        <f>'Control panel'!E446*('Control panel'!C446/1000)</f>
        <v>0</v>
      </c>
      <c r="E437" s="3" t="str">
        <f ca="1">IF(I437="Y",+SUM(INDIRECT("C"&amp;MATCH(A437,A:A,0)&amp;":C"&amp;MATCH(WORKDAY(A437+1,-2,'Hungarian non-working days'!$A$2:$A$1001),A:A,0))),"-")</f>
        <v>-</v>
      </c>
      <c r="F437" s="3" t="str">
        <f ca="1">IF(I437="Y",SUM(INDIRECT("D"&amp;MATCH(A437,A:A,0)&amp;":D"&amp;MATCH(WORKDAY(A437+1,-2,'Hungarian non-working days'!$A$2:$A$1001),A:A,0))),"-")</f>
        <v>-</v>
      </c>
      <c r="G437" s="3" t="str">
        <f ca="1">IF(I437="Y",MAX(IFERROR(AVERAGEIF(INDIRECT("F"&amp;MATCH(A437,A:A,0)&amp;":F"&amp;MATCH(WORKDAY(A437+1,-250,'Hungarian non-working days'!$A$2:$A$1001),A:A,0)),"&gt;0",INDIRECT("F"&amp;MATCH(A437,A:A,0)&amp;":F"&amp;MATCH(WORKDAY(A437+1,-250,'Hungarian non-working days'!$A$2:$A$1001),A:A,0))),0),IFERROR(AVERAGEIF(INDIRECT("F"&amp;MATCH(A437,A:A,0)&amp;":F"&amp;MATCH(WORKDAY(A437+1,-10,'Hungarian non-working days'!$A$2:$A$1001),A:A,0)),"&gt;0",INDIRECT("F"&amp;MATCH(A437,A:A,0)&amp;":F"&amp;MATCH(WORKDAY(A437+1,-10,'Hungarian non-working days'!$A$2:$A$1001),A:A,0))),0)),"-")</f>
        <v>-</v>
      </c>
      <c r="H437" s="27" t="str">
        <f>IF(A437&lt;WORKDAY('Control panel'!$D$10,2,'Hungarian non-working days'!A433:A10431),"",IF(I437="Y",IFERROR(E437/G437,0),"-"))</f>
        <v>-</v>
      </c>
      <c r="I437" s="26" t="str">
        <f>IF(WORKDAY(A437,1,'Hungarian non-working days'!$A$2:$A$1001)=A437+1,"Y","N")</f>
        <v>N</v>
      </c>
    </row>
    <row r="438" spans="1:9" ht="15">
      <c r="A438" s="1">
        <f>'Control panel'!A447</f>
        <v>44890</v>
      </c>
      <c r="B438" s="4">
        <f>'Control panel'!B447-'Control panel'!C447</f>
        <v>0</v>
      </c>
      <c r="C438" s="28">
        <f>IF(B438&lt;0,-'Control panel'!E447*(B438/1000)*IF('Control panel'!$D$8="Yes",1.27,1),-'Control panel'!D447*(B438/1000)*IF('Control panel'!$D$8="Yes",1.27,1))</f>
        <v>0</v>
      </c>
      <c r="D438" s="3">
        <f>'Control panel'!E447*('Control panel'!C447/1000)</f>
        <v>0</v>
      </c>
      <c r="E438" s="3" t="str">
        <f ca="1">IF(I438="Y",+SUM(INDIRECT("C"&amp;MATCH(A438,A:A,0)&amp;":C"&amp;MATCH(WORKDAY(A438+1,-2,'Hungarian non-working days'!$A$2:$A$1001),A:A,0))),"-")</f>
        <v>-</v>
      </c>
      <c r="F438" s="3" t="str">
        <f ca="1">IF(I438="Y",SUM(INDIRECT("D"&amp;MATCH(A438,A:A,0)&amp;":D"&amp;MATCH(WORKDAY(A438+1,-2,'Hungarian non-working days'!$A$2:$A$1001),A:A,0))),"-")</f>
        <v>-</v>
      </c>
      <c r="G438" s="3" t="str">
        <f ca="1">IF(I438="Y",MAX(IFERROR(AVERAGEIF(INDIRECT("F"&amp;MATCH(A438,A:A,0)&amp;":F"&amp;MATCH(WORKDAY(A438+1,-250,'Hungarian non-working days'!$A$2:$A$1001),A:A,0)),"&gt;0",INDIRECT("F"&amp;MATCH(A438,A:A,0)&amp;":F"&amp;MATCH(WORKDAY(A438+1,-250,'Hungarian non-working days'!$A$2:$A$1001),A:A,0))),0),IFERROR(AVERAGEIF(INDIRECT("F"&amp;MATCH(A438,A:A,0)&amp;":F"&amp;MATCH(WORKDAY(A438+1,-10,'Hungarian non-working days'!$A$2:$A$1001),A:A,0)),"&gt;0",INDIRECT("F"&amp;MATCH(A438,A:A,0)&amp;":F"&amp;MATCH(WORKDAY(A438+1,-10,'Hungarian non-working days'!$A$2:$A$1001),A:A,0))),0)),"-")</f>
        <v>-</v>
      </c>
      <c r="H438" s="27" t="str">
        <f>IF(A438&lt;WORKDAY('Control panel'!$D$10,2,'Hungarian non-working days'!A434:A10432),"",IF(I438="Y",IFERROR(E438/G438,0),"-"))</f>
        <v>-</v>
      </c>
      <c r="I438" s="26" t="str">
        <f>IF(WORKDAY(A438,1,'Hungarian non-working days'!$A$2:$A$1001)=A438+1,"Y","N")</f>
        <v>N</v>
      </c>
    </row>
    <row r="439" spans="1:9" ht="15">
      <c r="A439" s="1">
        <f>'Control panel'!A448</f>
        <v>44889</v>
      </c>
      <c r="B439" s="4">
        <f>'Control panel'!B448-'Control panel'!C448</f>
        <v>0</v>
      </c>
      <c r="C439" s="28">
        <f>IF(B439&lt;0,-'Control panel'!E448*(B439/1000)*IF('Control panel'!$D$8="Yes",1.27,1),-'Control panel'!D448*(B439/1000)*IF('Control panel'!$D$8="Yes",1.27,1))</f>
        <v>0</v>
      </c>
      <c r="D439" s="3">
        <f>'Control panel'!E448*('Control panel'!C448/1000)</f>
        <v>0</v>
      </c>
      <c r="E439" s="3">
        <f ca="1">IF(I439="Y",+SUM(INDIRECT("C"&amp;MATCH(A439,A:A,0)&amp;":C"&amp;MATCH(WORKDAY(A439+1,-2,'Hungarian non-working days'!$A$2:$A$1001),A:A,0))),"-")</f>
        <v>0</v>
      </c>
      <c r="F439" s="3">
        <f ca="1">IF(I439="Y",SUM(INDIRECT("D"&amp;MATCH(A439,A:A,0)&amp;":D"&amp;MATCH(WORKDAY(A439+1,-2,'Hungarian non-working days'!$A$2:$A$1001),A:A,0))),"-")</f>
        <v>0</v>
      </c>
      <c r="G439" s="3">
        <f ca="1">IF(I439="Y",MAX(IFERROR(AVERAGEIF(INDIRECT("F"&amp;MATCH(A439,A:A,0)&amp;":F"&amp;MATCH(WORKDAY(A439+1,-250,'Hungarian non-working days'!$A$2:$A$1001),A:A,0)),"&gt;0",INDIRECT("F"&amp;MATCH(A439,A:A,0)&amp;":F"&amp;MATCH(WORKDAY(A439+1,-250,'Hungarian non-working days'!$A$2:$A$1001),A:A,0))),0),IFERROR(AVERAGEIF(INDIRECT("F"&amp;MATCH(A439,A:A,0)&amp;":F"&amp;MATCH(WORKDAY(A439+1,-10,'Hungarian non-working days'!$A$2:$A$1001),A:A,0)),"&gt;0",INDIRECT("F"&amp;MATCH(A439,A:A,0)&amp;":F"&amp;MATCH(WORKDAY(A439+1,-10,'Hungarian non-working days'!$A$2:$A$1001),A:A,0))),0)),"-")</f>
        <v>0</v>
      </c>
      <c r="H439" s="27">
        <f>IF(A439&lt;WORKDAY('Control panel'!$D$10,2,'Hungarian non-working days'!A435:A10433),"",IF(I439="Y",IFERROR(E439/G439,0),"-"))</f>
        <v>0</v>
      </c>
      <c r="I439" s="26" t="str">
        <f>IF(WORKDAY(A439,1,'Hungarian non-working days'!$A$2:$A$1001)=A439+1,"Y","N")</f>
        <v>Y</v>
      </c>
    </row>
    <row r="440" spans="1:9" ht="15">
      <c r="A440" s="1">
        <f>'Control panel'!A449</f>
        <v>44888</v>
      </c>
      <c r="B440" s="4">
        <f>'Control panel'!B449-'Control panel'!C449</f>
        <v>0</v>
      </c>
      <c r="C440" s="28">
        <f>IF(B440&lt;0,-'Control panel'!E449*(B440/1000)*IF('Control panel'!$D$8="Yes",1.27,1),-'Control panel'!D449*(B440/1000)*IF('Control panel'!$D$8="Yes",1.27,1))</f>
        <v>0</v>
      </c>
      <c r="D440" s="3">
        <f>'Control panel'!E449*('Control panel'!C449/1000)</f>
        <v>0</v>
      </c>
      <c r="E440" s="3">
        <f ca="1">IF(I440="Y",+SUM(INDIRECT("C"&amp;MATCH(A440,A:A,0)&amp;":C"&amp;MATCH(WORKDAY(A440+1,-2,'Hungarian non-working days'!$A$2:$A$1001),A:A,0))),"-")</f>
        <v>0</v>
      </c>
      <c r="F440" s="3">
        <f ca="1">IF(I440="Y",SUM(INDIRECT("D"&amp;MATCH(A440,A:A,0)&amp;":D"&amp;MATCH(WORKDAY(A440+1,-2,'Hungarian non-working days'!$A$2:$A$1001),A:A,0))),"-")</f>
        <v>0</v>
      </c>
      <c r="G440" s="3">
        <f ca="1">IF(I440="Y",MAX(IFERROR(AVERAGEIF(INDIRECT("F"&amp;MATCH(A440,A:A,0)&amp;":F"&amp;MATCH(WORKDAY(A440+1,-250,'Hungarian non-working days'!$A$2:$A$1001),A:A,0)),"&gt;0",INDIRECT("F"&amp;MATCH(A440,A:A,0)&amp;":F"&amp;MATCH(WORKDAY(A440+1,-250,'Hungarian non-working days'!$A$2:$A$1001),A:A,0))),0),IFERROR(AVERAGEIF(INDIRECT("F"&amp;MATCH(A440,A:A,0)&amp;":F"&amp;MATCH(WORKDAY(A440+1,-10,'Hungarian non-working days'!$A$2:$A$1001),A:A,0)),"&gt;0",INDIRECT("F"&amp;MATCH(A440,A:A,0)&amp;":F"&amp;MATCH(WORKDAY(A440+1,-10,'Hungarian non-working days'!$A$2:$A$1001),A:A,0))),0)),"-")</f>
        <v>0</v>
      </c>
      <c r="H440" s="27">
        <f>IF(A440&lt;WORKDAY('Control panel'!$D$10,2,'Hungarian non-working days'!A436:A10434),"",IF(I440="Y",IFERROR(E440/G440,0),"-"))</f>
        <v>0</v>
      </c>
      <c r="I440" s="26" t="str">
        <f>IF(WORKDAY(A440,1,'Hungarian non-working days'!$A$2:$A$1001)=A440+1,"Y","N")</f>
        <v>Y</v>
      </c>
    </row>
    <row r="441" spans="1:9" ht="15">
      <c r="A441" s="1">
        <f>'Control panel'!A450</f>
        <v>44887</v>
      </c>
      <c r="B441" s="4">
        <f>'Control panel'!B450-'Control panel'!C450</f>
        <v>0</v>
      </c>
      <c r="C441" s="28">
        <f>IF(B441&lt;0,-'Control panel'!E450*(B441/1000)*IF('Control panel'!$D$8="Yes",1.27,1),-'Control panel'!D450*(B441/1000)*IF('Control panel'!$D$8="Yes",1.27,1))</f>
        <v>0</v>
      </c>
      <c r="D441" s="3">
        <f>'Control panel'!E450*('Control panel'!C450/1000)</f>
        <v>0</v>
      </c>
      <c r="E441" s="3">
        <f ca="1">IF(I441="Y",+SUM(INDIRECT("C"&amp;MATCH(A441,A:A,0)&amp;":C"&amp;MATCH(WORKDAY(A441+1,-2,'Hungarian non-working days'!$A$2:$A$1001),A:A,0))),"-")</f>
        <v>0</v>
      </c>
      <c r="F441" s="3">
        <f ca="1">IF(I441="Y",SUM(INDIRECT("D"&amp;MATCH(A441,A:A,0)&amp;":D"&amp;MATCH(WORKDAY(A441+1,-2,'Hungarian non-working days'!$A$2:$A$1001),A:A,0))),"-")</f>
        <v>0</v>
      </c>
      <c r="G441" s="3">
        <f ca="1">IF(I441="Y",MAX(IFERROR(AVERAGEIF(INDIRECT("F"&amp;MATCH(A441,A:A,0)&amp;":F"&amp;MATCH(WORKDAY(A441+1,-250,'Hungarian non-working days'!$A$2:$A$1001),A:A,0)),"&gt;0",INDIRECT("F"&amp;MATCH(A441,A:A,0)&amp;":F"&amp;MATCH(WORKDAY(A441+1,-250,'Hungarian non-working days'!$A$2:$A$1001),A:A,0))),0),IFERROR(AVERAGEIF(INDIRECT("F"&amp;MATCH(A441,A:A,0)&amp;":F"&amp;MATCH(WORKDAY(A441+1,-10,'Hungarian non-working days'!$A$2:$A$1001),A:A,0)),"&gt;0",INDIRECT("F"&amp;MATCH(A441,A:A,0)&amp;":F"&amp;MATCH(WORKDAY(A441+1,-10,'Hungarian non-working days'!$A$2:$A$1001),A:A,0))),0)),"-")</f>
        <v>0</v>
      </c>
      <c r="H441" s="27">
        <f>IF(A441&lt;WORKDAY('Control panel'!$D$10,2,'Hungarian non-working days'!A437:A10435),"",IF(I441="Y",IFERROR(E441/G441,0),"-"))</f>
        <v>0</v>
      </c>
      <c r="I441" s="26" t="str">
        <f>IF(WORKDAY(A441,1,'Hungarian non-working days'!$A$2:$A$1001)=A441+1,"Y","N")</f>
        <v>Y</v>
      </c>
    </row>
    <row r="442" spans="1:9" ht="15">
      <c r="A442" s="1">
        <f>'Control panel'!A451</f>
        <v>44886</v>
      </c>
      <c r="B442" s="4">
        <f>'Control panel'!B451-'Control panel'!C451</f>
        <v>0</v>
      </c>
      <c r="C442" s="28">
        <f>IF(B442&lt;0,-'Control panel'!E451*(B442/1000)*IF('Control panel'!$D$8="Yes",1.27,1),-'Control panel'!D451*(B442/1000)*IF('Control panel'!$D$8="Yes",1.27,1))</f>
        <v>0</v>
      </c>
      <c r="D442" s="3">
        <f>'Control panel'!E451*('Control panel'!C451/1000)</f>
        <v>0</v>
      </c>
      <c r="E442" s="3">
        <f ca="1">IF(I442="Y",+SUM(INDIRECT("C"&amp;MATCH(A442,A:A,0)&amp;":C"&amp;MATCH(WORKDAY(A442+1,-2,'Hungarian non-working days'!$A$2:$A$1001),A:A,0))),"-")</f>
        <v>0</v>
      </c>
      <c r="F442" s="3">
        <f ca="1">IF(I442="Y",SUM(INDIRECT("D"&amp;MATCH(A442,A:A,0)&amp;":D"&amp;MATCH(WORKDAY(A442+1,-2,'Hungarian non-working days'!$A$2:$A$1001),A:A,0))),"-")</f>
        <v>0</v>
      </c>
      <c r="G442" s="3">
        <f ca="1">IF(I442="Y",MAX(IFERROR(AVERAGEIF(INDIRECT("F"&amp;MATCH(A442,A:A,0)&amp;":F"&amp;MATCH(WORKDAY(A442+1,-250,'Hungarian non-working days'!$A$2:$A$1001),A:A,0)),"&gt;0",INDIRECT("F"&amp;MATCH(A442,A:A,0)&amp;":F"&amp;MATCH(WORKDAY(A442+1,-250,'Hungarian non-working days'!$A$2:$A$1001),A:A,0))),0),IFERROR(AVERAGEIF(INDIRECT("F"&amp;MATCH(A442,A:A,0)&amp;":F"&amp;MATCH(WORKDAY(A442+1,-10,'Hungarian non-working days'!$A$2:$A$1001),A:A,0)),"&gt;0",INDIRECT("F"&amp;MATCH(A442,A:A,0)&amp;":F"&amp;MATCH(WORKDAY(A442+1,-10,'Hungarian non-working days'!$A$2:$A$1001),A:A,0))),0)),"-")</f>
        <v>0</v>
      </c>
      <c r="H442" s="27">
        <f>IF(A442&lt;WORKDAY('Control panel'!$D$10,2,'Hungarian non-working days'!A438:A10436),"",IF(I442="Y",IFERROR(E442/G442,0),"-"))</f>
        <v>0</v>
      </c>
      <c r="I442" s="26" t="str">
        <f>IF(WORKDAY(A442,1,'Hungarian non-working days'!$A$2:$A$1001)=A442+1,"Y","N")</f>
        <v>Y</v>
      </c>
    </row>
    <row r="443" spans="1:9" ht="15">
      <c r="A443" s="1">
        <f>'Control panel'!A452</f>
        <v>44885</v>
      </c>
      <c r="B443" s="4">
        <f>'Control panel'!B452-'Control panel'!C452</f>
        <v>0</v>
      </c>
      <c r="C443" s="28">
        <f>IF(B443&lt;0,-'Control panel'!E452*(B443/1000)*IF('Control panel'!$D$8="Yes",1.27,1),-'Control panel'!D452*(B443/1000)*IF('Control panel'!$D$8="Yes",1.27,1))</f>
        <v>0</v>
      </c>
      <c r="D443" s="3">
        <f>'Control panel'!E452*('Control panel'!C452/1000)</f>
        <v>0</v>
      </c>
      <c r="E443" s="3">
        <f ca="1">IF(I443="Y",+SUM(INDIRECT("C"&amp;MATCH(A443,A:A,0)&amp;":C"&amp;MATCH(WORKDAY(A443+1,-2,'Hungarian non-working days'!$A$2:$A$1001),A:A,0))),"-")</f>
        <v>0</v>
      </c>
      <c r="F443" s="3">
        <f ca="1">IF(I443="Y",SUM(INDIRECT("D"&amp;MATCH(A443,A:A,0)&amp;":D"&amp;MATCH(WORKDAY(A443+1,-2,'Hungarian non-working days'!$A$2:$A$1001),A:A,0))),"-")</f>
        <v>0</v>
      </c>
      <c r="G443" s="3">
        <f ca="1">IF(I443="Y",MAX(IFERROR(AVERAGEIF(INDIRECT("F"&amp;MATCH(A443,A:A,0)&amp;":F"&amp;MATCH(WORKDAY(A443+1,-250,'Hungarian non-working days'!$A$2:$A$1001),A:A,0)),"&gt;0",INDIRECT("F"&amp;MATCH(A443,A:A,0)&amp;":F"&amp;MATCH(WORKDAY(A443+1,-250,'Hungarian non-working days'!$A$2:$A$1001),A:A,0))),0),IFERROR(AVERAGEIF(INDIRECT("F"&amp;MATCH(A443,A:A,0)&amp;":F"&amp;MATCH(WORKDAY(A443+1,-10,'Hungarian non-working days'!$A$2:$A$1001),A:A,0)),"&gt;0",INDIRECT("F"&amp;MATCH(A443,A:A,0)&amp;":F"&amp;MATCH(WORKDAY(A443+1,-10,'Hungarian non-working days'!$A$2:$A$1001),A:A,0))),0)),"-")</f>
        <v>0</v>
      </c>
      <c r="H443" s="27">
        <f>IF(A443&lt;WORKDAY('Control panel'!$D$10,2,'Hungarian non-working days'!A439:A10437),"",IF(I443="Y",IFERROR(E443/G443,0),"-"))</f>
        <v>0</v>
      </c>
      <c r="I443" s="26" t="str">
        <f>IF(WORKDAY(A443,1,'Hungarian non-working days'!$A$2:$A$1001)=A443+1,"Y","N")</f>
        <v>Y</v>
      </c>
    </row>
    <row r="444" spans="1:9" ht="15">
      <c r="A444" s="1">
        <f>'Control panel'!A453</f>
        <v>44884</v>
      </c>
      <c r="B444" s="4">
        <f>'Control panel'!B453-'Control panel'!C453</f>
        <v>0</v>
      </c>
      <c r="C444" s="28">
        <f>IF(B444&lt;0,-'Control panel'!E453*(B444/1000)*IF('Control panel'!$D$8="Yes",1.27,1),-'Control panel'!D453*(B444/1000)*IF('Control panel'!$D$8="Yes",1.27,1))</f>
        <v>0</v>
      </c>
      <c r="D444" s="3">
        <f>'Control panel'!E453*('Control panel'!C453/1000)</f>
        <v>0</v>
      </c>
      <c r="E444" s="3" t="str">
        <f ca="1">IF(I444="Y",+SUM(INDIRECT("C"&amp;MATCH(A444,A:A,0)&amp;":C"&amp;MATCH(WORKDAY(A444+1,-2,'Hungarian non-working days'!$A$2:$A$1001),A:A,0))),"-")</f>
        <v>-</v>
      </c>
      <c r="F444" s="3" t="str">
        <f ca="1">IF(I444="Y",SUM(INDIRECT("D"&amp;MATCH(A444,A:A,0)&amp;":D"&amp;MATCH(WORKDAY(A444+1,-2,'Hungarian non-working days'!$A$2:$A$1001),A:A,0))),"-")</f>
        <v>-</v>
      </c>
      <c r="G444" s="3" t="str">
        <f ca="1">IF(I444="Y",MAX(IFERROR(AVERAGEIF(INDIRECT("F"&amp;MATCH(A444,A:A,0)&amp;":F"&amp;MATCH(WORKDAY(A444+1,-250,'Hungarian non-working days'!$A$2:$A$1001),A:A,0)),"&gt;0",INDIRECT("F"&amp;MATCH(A444,A:A,0)&amp;":F"&amp;MATCH(WORKDAY(A444+1,-250,'Hungarian non-working days'!$A$2:$A$1001),A:A,0))),0),IFERROR(AVERAGEIF(INDIRECT("F"&amp;MATCH(A444,A:A,0)&amp;":F"&amp;MATCH(WORKDAY(A444+1,-10,'Hungarian non-working days'!$A$2:$A$1001),A:A,0)),"&gt;0",INDIRECT("F"&amp;MATCH(A444,A:A,0)&amp;":F"&amp;MATCH(WORKDAY(A444+1,-10,'Hungarian non-working days'!$A$2:$A$1001),A:A,0))),0)),"-")</f>
        <v>-</v>
      </c>
      <c r="H444" s="27" t="str">
        <f>IF(A444&lt;WORKDAY('Control panel'!$D$10,2,'Hungarian non-working days'!A440:A10438),"",IF(I444="Y",IFERROR(E444/G444,0),"-"))</f>
        <v>-</v>
      </c>
      <c r="I444" s="26" t="str">
        <f>IF(WORKDAY(A444,1,'Hungarian non-working days'!$A$2:$A$1001)=A444+1,"Y","N")</f>
        <v>N</v>
      </c>
    </row>
    <row r="445" spans="1:9" ht="15">
      <c r="A445" s="1">
        <f>'Control panel'!A454</f>
        <v>44883</v>
      </c>
      <c r="B445" s="4">
        <f>'Control panel'!B454-'Control panel'!C454</f>
        <v>0</v>
      </c>
      <c r="C445" s="28">
        <f>IF(B445&lt;0,-'Control panel'!E454*(B445/1000)*IF('Control panel'!$D$8="Yes",1.27,1),-'Control panel'!D454*(B445/1000)*IF('Control panel'!$D$8="Yes",1.27,1))</f>
        <v>0</v>
      </c>
      <c r="D445" s="3">
        <f>'Control panel'!E454*('Control panel'!C454/1000)</f>
        <v>0</v>
      </c>
      <c r="E445" s="3" t="str">
        <f ca="1">IF(I445="Y",+SUM(INDIRECT("C"&amp;MATCH(A445,A:A,0)&amp;":C"&amp;MATCH(WORKDAY(A445+1,-2,'Hungarian non-working days'!$A$2:$A$1001),A:A,0))),"-")</f>
        <v>-</v>
      </c>
      <c r="F445" s="3" t="str">
        <f ca="1">IF(I445="Y",SUM(INDIRECT("D"&amp;MATCH(A445,A:A,0)&amp;":D"&amp;MATCH(WORKDAY(A445+1,-2,'Hungarian non-working days'!$A$2:$A$1001),A:A,0))),"-")</f>
        <v>-</v>
      </c>
      <c r="G445" s="3" t="str">
        <f ca="1">IF(I445="Y",MAX(IFERROR(AVERAGEIF(INDIRECT("F"&amp;MATCH(A445,A:A,0)&amp;":F"&amp;MATCH(WORKDAY(A445+1,-250,'Hungarian non-working days'!$A$2:$A$1001),A:A,0)),"&gt;0",INDIRECT("F"&amp;MATCH(A445,A:A,0)&amp;":F"&amp;MATCH(WORKDAY(A445+1,-250,'Hungarian non-working days'!$A$2:$A$1001),A:A,0))),0),IFERROR(AVERAGEIF(INDIRECT("F"&amp;MATCH(A445,A:A,0)&amp;":F"&amp;MATCH(WORKDAY(A445+1,-10,'Hungarian non-working days'!$A$2:$A$1001),A:A,0)),"&gt;0",INDIRECT("F"&amp;MATCH(A445,A:A,0)&amp;":F"&amp;MATCH(WORKDAY(A445+1,-10,'Hungarian non-working days'!$A$2:$A$1001),A:A,0))),0)),"-")</f>
        <v>-</v>
      </c>
      <c r="H445" s="27" t="str">
        <f>IF(A445&lt;WORKDAY('Control panel'!$D$10,2,'Hungarian non-working days'!A441:A10439),"",IF(I445="Y",IFERROR(E445/G445,0),"-"))</f>
        <v>-</v>
      </c>
      <c r="I445" s="26" t="str">
        <f>IF(WORKDAY(A445,1,'Hungarian non-working days'!$A$2:$A$1001)=A445+1,"Y","N")</f>
        <v>N</v>
      </c>
    </row>
    <row r="446" spans="1:9" ht="15">
      <c r="A446" s="1">
        <f>'Control panel'!A455</f>
        <v>44882</v>
      </c>
      <c r="B446" s="4">
        <f>'Control panel'!B455-'Control panel'!C455</f>
        <v>0</v>
      </c>
      <c r="C446" s="28">
        <f>IF(B446&lt;0,-'Control panel'!E455*(B446/1000)*IF('Control panel'!$D$8="Yes",1.27,1),-'Control panel'!D455*(B446/1000)*IF('Control panel'!$D$8="Yes",1.27,1))</f>
        <v>0</v>
      </c>
      <c r="D446" s="3">
        <f>'Control panel'!E455*('Control panel'!C455/1000)</f>
        <v>0</v>
      </c>
      <c r="E446" s="3">
        <f ca="1">IF(I446="Y",+SUM(INDIRECT("C"&amp;MATCH(A446,A:A,0)&amp;":C"&amp;MATCH(WORKDAY(A446+1,-2,'Hungarian non-working days'!$A$2:$A$1001),A:A,0))),"-")</f>
        <v>0</v>
      </c>
      <c r="F446" s="3">
        <f ca="1">IF(I446="Y",SUM(INDIRECT("D"&amp;MATCH(A446,A:A,0)&amp;":D"&amp;MATCH(WORKDAY(A446+1,-2,'Hungarian non-working days'!$A$2:$A$1001),A:A,0))),"-")</f>
        <v>0</v>
      </c>
      <c r="G446" s="3">
        <f ca="1">IF(I446="Y",MAX(IFERROR(AVERAGEIF(INDIRECT("F"&amp;MATCH(A446,A:A,0)&amp;":F"&amp;MATCH(WORKDAY(A446+1,-250,'Hungarian non-working days'!$A$2:$A$1001),A:A,0)),"&gt;0",INDIRECT("F"&amp;MATCH(A446,A:A,0)&amp;":F"&amp;MATCH(WORKDAY(A446+1,-250,'Hungarian non-working days'!$A$2:$A$1001),A:A,0))),0),IFERROR(AVERAGEIF(INDIRECT("F"&amp;MATCH(A446,A:A,0)&amp;":F"&amp;MATCH(WORKDAY(A446+1,-10,'Hungarian non-working days'!$A$2:$A$1001),A:A,0)),"&gt;0",INDIRECT("F"&amp;MATCH(A446,A:A,0)&amp;":F"&amp;MATCH(WORKDAY(A446+1,-10,'Hungarian non-working days'!$A$2:$A$1001),A:A,0))),0)),"-")</f>
        <v>0</v>
      </c>
      <c r="H446" s="27">
        <f>IF(A446&lt;WORKDAY('Control panel'!$D$10,2,'Hungarian non-working days'!A442:A10440),"",IF(I446="Y",IFERROR(E446/G446,0),"-"))</f>
        <v>0</v>
      </c>
      <c r="I446" s="26" t="str">
        <f>IF(WORKDAY(A446,1,'Hungarian non-working days'!$A$2:$A$1001)=A446+1,"Y","N")</f>
        <v>Y</v>
      </c>
    </row>
    <row r="447" spans="1:9" ht="15">
      <c r="A447" s="1">
        <f>'Control panel'!A456</f>
        <v>44881</v>
      </c>
      <c r="B447" s="4">
        <f>'Control panel'!B456-'Control panel'!C456</f>
        <v>0</v>
      </c>
      <c r="C447" s="28">
        <f>IF(B447&lt;0,-'Control panel'!E456*(B447/1000)*IF('Control panel'!$D$8="Yes",1.27,1),-'Control panel'!D456*(B447/1000)*IF('Control panel'!$D$8="Yes",1.27,1))</f>
        <v>0</v>
      </c>
      <c r="D447" s="3">
        <f>'Control panel'!E456*('Control panel'!C456/1000)</f>
        <v>0</v>
      </c>
      <c r="E447" s="3">
        <f ca="1">IF(I447="Y",+SUM(INDIRECT("C"&amp;MATCH(A447,A:A,0)&amp;":C"&amp;MATCH(WORKDAY(A447+1,-2,'Hungarian non-working days'!$A$2:$A$1001),A:A,0))),"-")</f>
        <v>0</v>
      </c>
      <c r="F447" s="3">
        <f ca="1">IF(I447="Y",SUM(INDIRECT("D"&amp;MATCH(A447,A:A,0)&amp;":D"&amp;MATCH(WORKDAY(A447+1,-2,'Hungarian non-working days'!$A$2:$A$1001),A:A,0))),"-")</f>
        <v>0</v>
      </c>
      <c r="G447" s="3">
        <f ca="1">IF(I447="Y",MAX(IFERROR(AVERAGEIF(INDIRECT("F"&amp;MATCH(A447,A:A,0)&amp;":F"&amp;MATCH(WORKDAY(A447+1,-250,'Hungarian non-working days'!$A$2:$A$1001),A:A,0)),"&gt;0",INDIRECT("F"&amp;MATCH(A447,A:A,0)&amp;":F"&amp;MATCH(WORKDAY(A447+1,-250,'Hungarian non-working days'!$A$2:$A$1001),A:A,0))),0),IFERROR(AVERAGEIF(INDIRECT("F"&amp;MATCH(A447,A:A,0)&amp;":F"&amp;MATCH(WORKDAY(A447+1,-10,'Hungarian non-working days'!$A$2:$A$1001),A:A,0)),"&gt;0",INDIRECT("F"&amp;MATCH(A447,A:A,0)&amp;":F"&amp;MATCH(WORKDAY(A447+1,-10,'Hungarian non-working days'!$A$2:$A$1001),A:A,0))),0)),"-")</f>
        <v>0</v>
      </c>
      <c r="H447" s="27">
        <f>IF(A447&lt;WORKDAY('Control panel'!$D$10,2,'Hungarian non-working days'!A443:A10441),"",IF(I447="Y",IFERROR(E447/G447,0),"-"))</f>
        <v>0</v>
      </c>
      <c r="I447" s="26" t="str">
        <f>IF(WORKDAY(A447,1,'Hungarian non-working days'!$A$2:$A$1001)=A447+1,"Y","N")</f>
        <v>Y</v>
      </c>
    </row>
    <row r="448" spans="1:9" ht="15">
      <c r="A448" s="1">
        <f>'Control panel'!A457</f>
        <v>44880</v>
      </c>
      <c r="B448" s="4">
        <f>'Control panel'!B457-'Control panel'!C457</f>
        <v>0</v>
      </c>
      <c r="C448" s="28">
        <f>IF(B448&lt;0,-'Control panel'!E457*(B448/1000)*IF('Control panel'!$D$8="Yes",1.27,1),-'Control panel'!D457*(B448/1000)*IF('Control panel'!$D$8="Yes",1.27,1))</f>
        <v>0</v>
      </c>
      <c r="D448" s="3">
        <f>'Control panel'!E457*('Control panel'!C457/1000)</f>
        <v>0</v>
      </c>
      <c r="E448" s="3">
        <f ca="1">IF(I448="Y",+SUM(INDIRECT("C"&amp;MATCH(A448,A:A,0)&amp;":C"&amp;MATCH(WORKDAY(A448+1,-2,'Hungarian non-working days'!$A$2:$A$1001),A:A,0))),"-")</f>
        <v>0</v>
      </c>
      <c r="F448" s="3">
        <f ca="1">IF(I448="Y",SUM(INDIRECT("D"&amp;MATCH(A448,A:A,0)&amp;":D"&amp;MATCH(WORKDAY(A448+1,-2,'Hungarian non-working days'!$A$2:$A$1001),A:A,0))),"-")</f>
        <v>0</v>
      </c>
      <c r="G448" s="3">
        <f ca="1">IF(I448="Y",MAX(IFERROR(AVERAGEIF(INDIRECT("F"&amp;MATCH(A448,A:A,0)&amp;":F"&amp;MATCH(WORKDAY(A448+1,-250,'Hungarian non-working days'!$A$2:$A$1001),A:A,0)),"&gt;0",INDIRECT("F"&amp;MATCH(A448,A:A,0)&amp;":F"&amp;MATCH(WORKDAY(A448+1,-250,'Hungarian non-working days'!$A$2:$A$1001),A:A,0))),0),IFERROR(AVERAGEIF(INDIRECT("F"&amp;MATCH(A448,A:A,0)&amp;":F"&amp;MATCH(WORKDAY(A448+1,-10,'Hungarian non-working days'!$A$2:$A$1001),A:A,0)),"&gt;0",INDIRECT("F"&amp;MATCH(A448,A:A,0)&amp;":F"&amp;MATCH(WORKDAY(A448+1,-10,'Hungarian non-working days'!$A$2:$A$1001),A:A,0))),0)),"-")</f>
        <v>0</v>
      </c>
      <c r="H448" s="27">
        <f>IF(A448&lt;WORKDAY('Control panel'!$D$10,2,'Hungarian non-working days'!A444:A10442),"",IF(I448="Y",IFERROR(E448/G448,0),"-"))</f>
        <v>0</v>
      </c>
      <c r="I448" s="26" t="str">
        <f>IF(WORKDAY(A448,1,'Hungarian non-working days'!$A$2:$A$1001)=A448+1,"Y","N")</f>
        <v>Y</v>
      </c>
    </row>
    <row r="449" spans="1:9" ht="15">
      <c r="A449" s="1">
        <f>'Control panel'!A458</f>
        <v>44879</v>
      </c>
      <c r="B449" s="4">
        <f>'Control panel'!B458-'Control panel'!C458</f>
        <v>0</v>
      </c>
      <c r="C449" s="28">
        <f>IF(B449&lt;0,-'Control panel'!E458*(B449/1000)*IF('Control panel'!$D$8="Yes",1.27,1),-'Control panel'!D458*(B449/1000)*IF('Control panel'!$D$8="Yes",1.27,1))</f>
        <v>0</v>
      </c>
      <c r="D449" s="3">
        <f>'Control panel'!E458*('Control panel'!C458/1000)</f>
        <v>0</v>
      </c>
      <c r="E449" s="3">
        <f ca="1">IF(I449="Y",+SUM(INDIRECT("C"&amp;MATCH(A449,A:A,0)&amp;":C"&amp;MATCH(WORKDAY(A449+1,-2,'Hungarian non-working days'!$A$2:$A$1001),A:A,0))),"-")</f>
        <v>0</v>
      </c>
      <c r="F449" s="3">
        <f ca="1">IF(I449="Y",SUM(INDIRECT("D"&amp;MATCH(A449,A:A,0)&amp;":D"&amp;MATCH(WORKDAY(A449+1,-2,'Hungarian non-working days'!$A$2:$A$1001),A:A,0))),"-")</f>
        <v>0</v>
      </c>
      <c r="G449" s="3">
        <f ca="1">IF(I449="Y",MAX(IFERROR(AVERAGEIF(INDIRECT("F"&amp;MATCH(A449,A:A,0)&amp;":F"&amp;MATCH(WORKDAY(A449+1,-250,'Hungarian non-working days'!$A$2:$A$1001),A:A,0)),"&gt;0",INDIRECT("F"&amp;MATCH(A449,A:A,0)&amp;":F"&amp;MATCH(WORKDAY(A449+1,-250,'Hungarian non-working days'!$A$2:$A$1001),A:A,0))),0),IFERROR(AVERAGEIF(INDIRECT("F"&amp;MATCH(A449,A:A,0)&amp;":F"&amp;MATCH(WORKDAY(A449+1,-10,'Hungarian non-working days'!$A$2:$A$1001),A:A,0)),"&gt;0",INDIRECT("F"&amp;MATCH(A449,A:A,0)&amp;":F"&amp;MATCH(WORKDAY(A449+1,-10,'Hungarian non-working days'!$A$2:$A$1001),A:A,0))),0)),"-")</f>
        <v>0</v>
      </c>
      <c r="H449" s="27">
        <f>IF(A449&lt;WORKDAY('Control panel'!$D$10,2,'Hungarian non-working days'!A445:A10443),"",IF(I449="Y",IFERROR(E449/G449,0),"-"))</f>
        <v>0</v>
      </c>
      <c r="I449" s="26" t="str">
        <f>IF(WORKDAY(A449,1,'Hungarian non-working days'!$A$2:$A$1001)=A449+1,"Y","N")</f>
        <v>Y</v>
      </c>
    </row>
    <row r="450" spans="1:9" ht="15">
      <c r="A450" s="1">
        <f>'Control panel'!A459</f>
        <v>44878</v>
      </c>
      <c r="B450" s="4">
        <f>'Control panel'!B459-'Control panel'!C459</f>
        <v>0</v>
      </c>
      <c r="C450" s="28">
        <f>IF(B450&lt;0,-'Control panel'!E459*(B450/1000)*IF('Control panel'!$D$8="Yes",1.27,1),-'Control panel'!D459*(B450/1000)*IF('Control panel'!$D$8="Yes",1.27,1))</f>
        <v>0</v>
      </c>
      <c r="D450" s="3">
        <f>'Control panel'!E459*('Control panel'!C459/1000)</f>
        <v>0</v>
      </c>
      <c r="E450" s="3">
        <f ca="1">IF(I450="Y",+SUM(INDIRECT("C"&amp;MATCH(A450,A:A,0)&amp;":C"&amp;MATCH(WORKDAY(A450+1,-2,'Hungarian non-working days'!$A$2:$A$1001),A:A,0))),"-")</f>
        <v>0</v>
      </c>
      <c r="F450" s="3">
        <f ca="1">IF(I450="Y",SUM(INDIRECT("D"&amp;MATCH(A450,A:A,0)&amp;":D"&amp;MATCH(WORKDAY(A450+1,-2,'Hungarian non-working days'!$A$2:$A$1001),A:A,0))),"-")</f>
        <v>0</v>
      </c>
      <c r="G450" s="3">
        <f ca="1">IF(I450="Y",MAX(IFERROR(AVERAGEIF(INDIRECT("F"&amp;MATCH(A450,A:A,0)&amp;":F"&amp;MATCH(WORKDAY(A450+1,-250,'Hungarian non-working days'!$A$2:$A$1001),A:A,0)),"&gt;0",INDIRECT("F"&amp;MATCH(A450,A:A,0)&amp;":F"&amp;MATCH(WORKDAY(A450+1,-250,'Hungarian non-working days'!$A$2:$A$1001),A:A,0))),0),IFERROR(AVERAGEIF(INDIRECT("F"&amp;MATCH(A450,A:A,0)&amp;":F"&amp;MATCH(WORKDAY(A450+1,-10,'Hungarian non-working days'!$A$2:$A$1001),A:A,0)),"&gt;0",INDIRECT("F"&amp;MATCH(A450,A:A,0)&amp;":F"&amp;MATCH(WORKDAY(A450+1,-10,'Hungarian non-working days'!$A$2:$A$1001),A:A,0))),0)),"-")</f>
        <v>0</v>
      </c>
      <c r="H450" s="27">
        <f>IF(A450&lt;WORKDAY('Control panel'!$D$10,2,'Hungarian non-working days'!A446:A10444),"",IF(I450="Y",IFERROR(E450/G450,0),"-"))</f>
        <v>0</v>
      </c>
      <c r="I450" s="26" t="str">
        <f>IF(WORKDAY(A450,1,'Hungarian non-working days'!$A$2:$A$1001)=A450+1,"Y","N")</f>
        <v>Y</v>
      </c>
    </row>
    <row r="451" spans="1:9" ht="15">
      <c r="A451" s="1">
        <f>'Control panel'!A460</f>
        <v>44877</v>
      </c>
      <c r="B451" s="4">
        <f>'Control panel'!B460-'Control panel'!C460</f>
        <v>0</v>
      </c>
      <c r="C451" s="28">
        <f>IF(B451&lt;0,-'Control panel'!E460*(B451/1000)*IF('Control panel'!$D$8="Yes",1.27,1),-'Control panel'!D460*(B451/1000)*IF('Control panel'!$D$8="Yes",1.27,1))</f>
        <v>0</v>
      </c>
      <c r="D451" s="3">
        <f>'Control panel'!E460*('Control panel'!C460/1000)</f>
        <v>0</v>
      </c>
      <c r="E451" s="3" t="str">
        <f ca="1">IF(I451="Y",+SUM(INDIRECT("C"&amp;MATCH(A451,A:A,0)&amp;":C"&amp;MATCH(WORKDAY(A451+1,-2,'Hungarian non-working days'!$A$2:$A$1001),A:A,0))),"-")</f>
        <v>-</v>
      </c>
      <c r="F451" s="3" t="str">
        <f ca="1">IF(I451="Y",SUM(INDIRECT("D"&amp;MATCH(A451,A:A,0)&amp;":D"&amp;MATCH(WORKDAY(A451+1,-2,'Hungarian non-working days'!$A$2:$A$1001),A:A,0))),"-")</f>
        <v>-</v>
      </c>
      <c r="G451" s="3" t="str">
        <f ca="1">IF(I451="Y",MAX(IFERROR(AVERAGEIF(INDIRECT("F"&amp;MATCH(A451,A:A,0)&amp;":F"&amp;MATCH(WORKDAY(A451+1,-250,'Hungarian non-working days'!$A$2:$A$1001),A:A,0)),"&gt;0",INDIRECT("F"&amp;MATCH(A451,A:A,0)&amp;":F"&amp;MATCH(WORKDAY(A451+1,-250,'Hungarian non-working days'!$A$2:$A$1001),A:A,0))),0),IFERROR(AVERAGEIF(INDIRECT("F"&amp;MATCH(A451,A:A,0)&amp;":F"&amp;MATCH(WORKDAY(A451+1,-10,'Hungarian non-working days'!$A$2:$A$1001),A:A,0)),"&gt;0",INDIRECT("F"&amp;MATCH(A451,A:A,0)&amp;":F"&amp;MATCH(WORKDAY(A451+1,-10,'Hungarian non-working days'!$A$2:$A$1001),A:A,0))),0)),"-")</f>
        <v>-</v>
      </c>
      <c r="H451" s="27" t="str">
        <f>IF(A451&lt;WORKDAY('Control panel'!$D$10,2,'Hungarian non-working days'!A447:A10445),"",IF(I451="Y",IFERROR(E451/G451,0),"-"))</f>
        <v>-</v>
      </c>
      <c r="I451" s="26" t="str">
        <f>IF(WORKDAY(A451,1,'Hungarian non-working days'!$A$2:$A$1001)=A451+1,"Y","N")</f>
        <v>N</v>
      </c>
    </row>
    <row r="452" spans="1:9" ht="15">
      <c r="A452" s="1">
        <f>'Control panel'!A461</f>
        <v>44876</v>
      </c>
      <c r="B452" s="4">
        <f>'Control panel'!B461-'Control panel'!C461</f>
        <v>0</v>
      </c>
      <c r="C452" s="28">
        <f>IF(B452&lt;0,-'Control panel'!E461*(B452/1000)*IF('Control panel'!$D$8="Yes",1.27,1),-'Control panel'!D461*(B452/1000)*IF('Control panel'!$D$8="Yes",1.27,1))</f>
        <v>0</v>
      </c>
      <c r="D452" s="3">
        <f>'Control panel'!E461*('Control panel'!C461/1000)</f>
        <v>0</v>
      </c>
      <c r="E452" s="3" t="str">
        <f ca="1">IF(I452="Y",+SUM(INDIRECT("C"&amp;MATCH(A452,A:A,0)&amp;":C"&amp;MATCH(WORKDAY(A452+1,-2,'Hungarian non-working days'!$A$2:$A$1001),A:A,0))),"-")</f>
        <v>-</v>
      </c>
      <c r="F452" s="3" t="str">
        <f ca="1">IF(I452="Y",SUM(INDIRECT("D"&amp;MATCH(A452,A:A,0)&amp;":D"&amp;MATCH(WORKDAY(A452+1,-2,'Hungarian non-working days'!$A$2:$A$1001),A:A,0))),"-")</f>
        <v>-</v>
      </c>
      <c r="G452" s="3" t="str">
        <f ca="1">IF(I452="Y",MAX(IFERROR(AVERAGEIF(INDIRECT("F"&amp;MATCH(A452,A:A,0)&amp;":F"&amp;MATCH(WORKDAY(A452+1,-250,'Hungarian non-working days'!$A$2:$A$1001),A:A,0)),"&gt;0",INDIRECT("F"&amp;MATCH(A452,A:A,0)&amp;":F"&amp;MATCH(WORKDAY(A452+1,-250,'Hungarian non-working days'!$A$2:$A$1001),A:A,0))),0),IFERROR(AVERAGEIF(INDIRECT("F"&amp;MATCH(A452,A:A,0)&amp;":F"&amp;MATCH(WORKDAY(A452+1,-10,'Hungarian non-working days'!$A$2:$A$1001),A:A,0)),"&gt;0",INDIRECT("F"&amp;MATCH(A452,A:A,0)&amp;":F"&amp;MATCH(WORKDAY(A452+1,-10,'Hungarian non-working days'!$A$2:$A$1001),A:A,0))),0)),"-")</f>
        <v>-</v>
      </c>
      <c r="H452" s="27" t="str">
        <f>IF(A452&lt;WORKDAY('Control panel'!$D$10,2,'Hungarian non-working days'!A448:A10446),"",IF(I452="Y",IFERROR(E452/G452,0),"-"))</f>
        <v>-</v>
      </c>
      <c r="I452" s="26" t="str">
        <f>IF(WORKDAY(A452,1,'Hungarian non-working days'!$A$2:$A$1001)=A452+1,"Y","N")</f>
        <v>N</v>
      </c>
    </row>
    <row r="453" spans="1:9" ht="15">
      <c r="A453" s="1">
        <f>'Control panel'!A462</f>
        <v>44875</v>
      </c>
      <c r="B453" s="4">
        <f>'Control panel'!B462-'Control panel'!C462</f>
        <v>0</v>
      </c>
      <c r="C453" s="28">
        <f>IF(B453&lt;0,-'Control panel'!E462*(B453/1000)*IF('Control panel'!$D$8="Yes",1.27,1),-'Control panel'!D462*(B453/1000)*IF('Control panel'!$D$8="Yes",1.27,1))</f>
        <v>0</v>
      </c>
      <c r="D453" s="3">
        <f>'Control panel'!E462*('Control panel'!C462/1000)</f>
        <v>0</v>
      </c>
      <c r="E453" s="3">
        <f ca="1">IF(I453="Y",+SUM(INDIRECT("C"&amp;MATCH(A453,A:A,0)&amp;":C"&amp;MATCH(WORKDAY(A453+1,-2,'Hungarian non-working days'!$A$2:$A$1001),A:A,0))),"-")</f>
        <v>0</v>
      </c>
      <c r="F453" s="3">
        <f ca="1">IF(I453="Y",SUM(INDIRECT("D"&amp;MATCH(A453,A:A,0)&amp;":D"&amp;MATCH(WORKDAY(A453+1,-2,'Hungarian non-working days'!$A$2:$A$1001),A:A,0))),"-")</f>
        <v>0</v>
      </c>
      <c r="G453" s="3">
        <f ca="1">IF(I453="Y",MAX(IFERROR(AVERAGEIF(INDIRECT("F"&amp;MATCH(A453,A:A,0)&amp;":F"&amp;MATCH(WORKDAY(A453+1,-250,'Hungarian non-working days'!$A$2:$A$1001),A:A,0)),"&gt;0",INDIRECT("F"&amp;MATCH(A453,A:A,0)&amp;":F"&amp;MATCH(WORKDAY(A453+1,-250,'Hungarian non-working days'!$A$2:$A$1001),A:A,0))),0),IFERROR(AVERAGEIF(INDIRECT("F"&amp;MATCH(A453,A:A,0)&amp;":F"&amp;MATCH(WORKDAY(A453+1,-10,'Hungarian non-working days'!$A$2:$A$1001),A:A,0)),"&gt;0",INDIRECT("F"&amp;MATCH(A453,A:A,0)&amp;":F"&amp;MATCH(WORKDAY(A453+1,-10,'Hungarian non-working days'!$A$2:$A$1001),A:A,0))),0)),"-")</f>
        <v>0</v>
      </c>
      <c r="H453" s="27">
        <f>IF(A453&lt;WORKDAY('Control panel'!$D$10,2,'Hungarian non-working days'!A449:A10447),"",IF(I453="Y",IFERROR(E453/G453,0),"-"))</f>
        <v>0</v>
      </c>
      <c r="I453" s="26" t="str">
        <f>IF(WORKDAY(A453,1,'Hungarian non-working days'!$A$2:$A$1001)=A453+1,"Y","N")</f>
        <v>Y</v>
      </c>
    </row>
    <row r="454" spans="1:9" ht="15">
      <c r="A454" s="1">
        <f>'Control panel'!A463</f>
        <v>44874</v>
      </c>
      <c r="B454" s="4">
        <f>'Control panel'!B463-'Control panel'!C463</f>
        <v>0</v>
      </c>
      <c r="C454" s="28">
        <f>IF(B454&lt;0,-'Control panel'!E463*(B454/1000)*IF('Control panel'!$D$8="Yes",1.27,1),-'Control panel'!D463*(B454/1000)*IF('Control panel'!$D$8="Yes",1.27,1))</f>
        <v>0</v>
      </c>
      <c r="D454" s="3">
        <f>'Control panel'!E463*('Control panel'!C463/1000)</f>
        <v>0</v>
      </c>
      <c r="E454" s="3">
        <f ca="1">IF(I454="Y",+SUM(INDIRECT("C"&amp;MATCH(A454,A:A,0)&amp;":C"&amp;MATCH(WORKDAY(A454+1,-2,'Hungarian non-working days'!$A$2:$A$1001),A:A,0))),"-")</f>
        <v>0</v>
      </c>
      <c r="F454" s="3">
        <f ca="1">IF(I454="Y",SUM(INDIRECT("D"&amp;MATCH(A454,A:A,0)&amp;":D"&amp;MATCH(WORKDAY(A454+1,-2,'Hungarian non-working days'!$A$2:$A$1001),A:A,0))),"-")</f>
        <v>0</v>
      </c>
      <c r="G454" s="3">
        <f ca="1">IF(I454="Y",MAX(IFERROR(AVERAGEIF(INDIRECT("F"&amp;MATCH(A454,A:A,0)&amp;":F"&amp;MATCH(WORKDAY(A454+1,-250,'Hungarian non-working days'!$A$2:$A$1001),A:A,0)),"&gt;0",INDIRECT("F"&amp;MATCH(A454,A:A,0)&amp;":F"&amp;MATCH(WORKDAY(A454+1,-250,'Hungarian non-working days'!$A$2:$A$1001),A:A,0))),0),IFERROR(AVERAGEIF(INDIRECT("F"&amp;MATCH(A454,A:A,0)&amp;":F"&amp;MATCH(WORKDAY(A454+1,-10,'Hungarian non-working days'!$A$2:$A$1001),A:A,0)),"&gt;0",INDIRECT("F"&amp;MATCH(A454,A:A,0)&amp;":F"&amp;MATCH(WORKDAY(A454+1,-10,'Hungarian non-working days'!$A$2:$A$1001),A:A,0))),0)),"-")</f>
        <v>0</v>
      </c>
      <c r="H454" s="27">
        <f>IF(A454&lt;WORKDAY('Control panel'!$D$10,2,'Hungarian non-working days'!A450:A10448),"",IF(I454="Y",IFERROR(E454/G454,0),"-"))</f>
        <v>0</v>
      </c>
      <c r="I454" s="26" t="str">
        <f>IF(WORKDAY(A454,1,'Hungarian non-working days'!$A$2:$A$1001)=A454+1,"Y","N")</f>
        <v>Y</v>
      </c>
    </row>
    <row r="455" spans="1:9" ht="15">
      <c r="A455" s="1">
        <f>'Control panel'!A464</f>
        <v>44873</v>
      </c>
      <c r="B455" s="4">
        <f>'Control panel'!B464-'Control panel'!C464</f>
        <v>0</v>
      </c>
      <c r="C455" s="28">
        <f>IF(B455&lt;0,-'Control panel'!E464*(B455/1000)*IF('Control panel'!$D$8="Yes",1.27,1),-'Control panel'!D464*(B455/1000)*IF('Control panel'!$D$8="Yes",1.27,1))</f>
        <v>0</v>
      </c>
      <c r="D455" s="3">
        <f>'Control panel'!E464*('Control panel'!C464/1000)</f>
        <v>0</v>
      </c>
      <c r="E455" s="3">
        <f ca="1">IF(I455="Y",+SUM(INDIRECT("C"&amp;MATCH(A455,A:A,0)&amp;":C"&amp;MATCH(WORKDAY(A455+1,-2,'Hungarian non-working days'!$A$2:$A$1001),A:A,0))),"-")</f>
        <v>0</v>
      </c>
      <c r="F455" s="3">
        <f ca="1">IF(I455="Y",SUM(INDIRECT("D"&amp;MATCH(A455,A:A,0)&amp;":D"&amp;MATCH(WORKDAY(A455+1,-2,'Hungarian non-working days'!$A$2:$A$1001),A:A,0))),"-")</f>
        <v>0</v>
      </c>
      <c r="G455" s="3">
        <f ca="1">IF(I455="Y",MAX(IFERROR(AVERAGEIF(INDIRECT("F"&amp;MATCH(A455,A:A,0)&amp;":F"&amp;MATCH(WORKDAY(A455+1,-250,'Hungarian non-working days'!$A$2:$A$1001),A:A,0)),"&gt;0",INDIRECT("F"&amp;MATCH(A455,A:A,0)&amp;":F"&amp;MATCH(WORKDAY(A455+1,-250,'Hungarian non-working days'!$A$2:$A$1001),A:A,0))),0),IFERROR(AVERAGEIF(INDIRECT("F"&amp;MATCH(A455,A:A,0)&amp;":F"&amp;MATCH(WORKDAY(A455+1,-10,'Hungarian non-working days'!$A$2:$A$1001),A:A,0)),"&gt;0",INDIRECT("F"&amp;MATCH(A455,A:A,0)&amp;":F"&amp;MATCH(WORKDAY(A455+1,-10,'Hungarian non-working days'!$A$2:$A$1001),A:A,0))),0)),"-")</f>
        <v>0</v>
      </c>
      <c r="H455" s="27">
        <f>IF(A455&lt;WORKDAY('Control panel'!$D$10,2,'Hungarian non-working days'!A451:A10449),"",IF(I455="Y",IFERROR(E455/G455,0),"-"))</f>
        <v>0</v>
      </c>
      <c r="I455" s="26" t="str">
        <f>IF(WORKDAY(A455,1,'Hungarian non-working days'!$A$2:$A$1001)=A455+1,"Y","N")</f>
        <v>Y</v>
      </c>
    </row>
    <row r="456" spans="1:9" ht="15">
      <c r="A456" s="1">
        <f>'Control panel'!A465</f>
        <v>44872</v>
      </c>
      <c r="B456" s="4">
        <f>'Control panel'!B465-'Control panel'!C465</f>
        <v>0</v>
      </c>
      <c r="C456" s="28">
        <f>IF(B456&lt;0,-'Control panel'!E465*(B456/1000)*IF('Control panel'!$D$8="Yes",1.27,1),-'Control panel'!D465*(B456/1000)*IF('Control panel'!$D$8="Yes",1.27,1))</f>
        <v>0</v>
      </c>
      <c r="D456" s="3">
        <f>'Control panel'!E465*('Control panel'!C465/1000)</f>
        <v>0</v>
      </c>
      <c r="E456" s="3">
        <f ca="1">IF(I456="Y",+SUM(INDIRECT("C"&amp;MATCH(A456,A:A,0)&amp;":C"&amp;MATCH(WORKDAY(A456+1,-2,'Hungarian non-working days'!$A$2:$A$1001),A:A,0))),"-")</f>
        <v>0</v>
      </c>
      <c r="F456" s="3">
        <f ca="1">IF(I456="Y",SUM(INDIRECT("D"&amp;MATCH(A456,A:A,0)&amp;":D"&amp;MATCH(WORKDAY(A456+1,-2,'Hungarian non-working days'!$A$2:$A$1001),A:A,0))),"-")</f>
        <v>0</v>
      </c>
      <c r="G456" s="3">
        <f ca="1">IF(I456="Y",MAX(IFERROR(AVERAGEIF(INDIRECT("F"&amp;MATCH(A456,A:A,0)&amp;":F"&amp;MATCH(WORKDAY(A456+1,-250,'Hungarian non-working days'!$A$2:$A$1001),A:A,0)),"&gt;0",INDIRECT("F"&amp;MATCH(A456,A:A,0)&amp;":F"&amp;MATCH(WORKDAY(A456+1,-250,'Hungarian non-working days'!$A$2:$A$1001),A:A,0))),0),IFERROR(AVERAGEIF(INDIRECT("F"&amp;MATCH(A456,A:A,0)&amp;":F"&amp;MATCH(WORKDAY(A456+1,-10,'Hungarian non-working days'!$A$2:$A$1001),A:A,0)),"&gt;0",INDIRECT("F"&amp;MATCH(A456,A:A,0)&amp;":F"&amp;MATCH(WORKDAY(A456+1,-10,'Hungarian non-working days'!$A$2:$A$1001),A:A,0))),0)),"-")</f>
        <v>0</v>
      </c>
      <c r="H456" s="27">
        <f>IF(A456&lt;WORKDAY('Control panel'!$D$10,2,'Hungarian non-working days'!A452:A10450),"",IF(I456="Y",IFERROR(E456/G456,0),"-"))</f>
        <v>0</v>
      </c>
      <c r="I456" s="26" t="str">
        <f>IF(WORKDAY(A456,1,'Hungarian non-working days'!$A$2:$A$1001)=A456+1,"Y","N")</f>
        <v>Y</v>
      </c>
    </row>
    <row r="457" spans="1:9" ht="15">
      <c r="A457" s="1">
        <f>'Control panel'!A466</f>
        <v>44871</v>
      </c>
      <c r="B457" s="4">
        <f>'Control panel'!B466-'Control panel'!C466</f>
        <v>0</v>
      </c>
      <c r="C457" s="28">
        <f>IF(B457&lt;0,-'Control panel'!E466*(B457/1000)*IF('Control panel'!$D$8="Yes",1.27,1),-'Control panel'!D466*(B457/1000)*IF('Control panel'!$D$8="Yes",1.27,1))</f>
        <v>0</v>
      </c>
      <c r="D457" s="3">
        <f>'Control panel'!E466*('Control panel'!C466/1000)</f>
        <v>0</v>
      </c>
      <c r="E457" s="3">
        <f ca="1">IF(I457="Y",+SUM(INDIRECT("C"&amp;MATCH(A457,A:A,0)&amp;":C"&amp;MATCH(WORKDAY(A457+1,-2,'Hungarian non-working days'!$A$2:$A$1001),A:A,0))),"-")</f>
        <v>0</v>
      </c>
      <c r="F457" s="3">
        <f ca="1">IF(I457="Y",SUM(INDIRECT("D"&amp;MATCH(A457,A:A,0)&amp;":D"&amp;MATCH(WORKDAY(A457+1,-2,'Hungarian non-working days'!$A$2:$A$1001),A:A,0))),"-")</f>
        <v>0</v>
      </c>
      <c r="G457" s="3">
        <f ca="1">IF(I457="Y",MAX(IFERROR(AVERAGEIF(INDIRECT("F"&amp;MATCH(A457,A:A,0)&amp;":F"&amp;MATCH(WORKDAY(A457+1,-250,'Hungarian non-working days'!$A$2:$A$1001),A:A,0)),"&gt;0",INDIRECT("F"&amp;MATCH(A457,A:A,0)&amp;":F"&amp;MATCH(WORKDAY(A457+1,-250,'Hungarian non-working days'!$A$2:$A$1001),A:A,0))),0),IFERROR(AVERAGEIF(INDIRECT("F"&amp;MATCH(A457,A:A,0)&amp;":F"&amp;MATCH(WORKDAY(A457+1,-10,'Hungarian non-working days'!$A$2:$A$1001),A:A,0)),"&gt;0",INDIRECT("F"&amp;MATCH(A457,A:A,0)&amp;":F"&amp;MATCH(WORKDAY(A457+1,-10,'Hungarian non-working days'!$A$2:$A$1001),A:A,0))),0)),"-")</f>
        <v>0</v>
      </c>
      <c r="H457" s="27">
        <f>IF(A457&lt;WORKDAY('Control panel'!$D$10,2,'Hungarian non-working days'!A453:A10451),"",IF(I457="Y",IFERROR(E457/G457,0),"-"))</f>
        <v>0</v>
      </c>
      <c r="I457" s="26" t="str">
        <f>IF(WORKDAY(A457,1,'Hungarian non-working days'!$A$2:$A$1001)=A457+1,"Y","N")</f>
        <v>Y</v>
      </c>
    </row>
    <row r="458" spans="1:9" ht="15">
      <c r="A458" s="1">
        <f>'Control panel'!A467</f>
        <v>44870</v>
      </c>
      <c r="B458" s="4">
        <f>'Control panel'!B467-'Control panel'!C467</f>
        <v>0</v>
      </c>
      <c r="C458" s="28">
        <f>IF(B458&lt;0,-'Control panel'!E467*(B458/1000)*IF('Control panel'!$D$8="Yes",1.27,1),-'Control panel'!D467*(B458/1000)*IF('Control panel'!$D$8="Yes",1.27,1))</f>
        <v>0</v>
      </c>
      <c r="D458" s="3">
        <f>'Control panel'!E467*('Control panel'!C467/1000)</f>
        <v>0</v>
      </c>
      <c r="E458" s="3" t="str">
        <f ca="1">IF(I458="Y",+SUM(INDIRECT("C"&amp;MATCH(A458,A:A,0)&amp;":C"&amp;MATCH(WORKDAY(A458+1,-2,'Hungarian non-working days'!$A$2:$A$1001),A:A,0))),"-")</f>
        <v>-</v>
      </c>
      <c r="F458" s="3" t="str">
        <f ca="1">IF(I458="Y",SUM(INDIRECT("D"&amp;MATCH(A458,A:A,0)&amp;":D"&amp;MATCH(WORKDAY(A458+1,-2,'Hungarian non-working days'!$A$2:$A$1001),A:A,0))),"-")</f>
        <v>-</v>
      </c>
      <c r="G458" s="3" t="str">
        <f ca="1">IF(I458="Y",MAX(IFERROR(AVERAGEIF(INDIRECT("F"&amp;MATCH(A458,A:A,0)&amp;":F"&amp;MATCH(WORKDAY(A458+1,-250,'Hungarian non-working days'!$A$2:$A$1001),A:A,0)),"&gt;0",INDIRECT("F"&amp;MATCH(A458,A:A,0)&amp;":F"&amp;MATCH(WORKDAY(A458+1,-250,'Hungarian non-working days'!$A$2:$A$1001),A:A,0))),0),IFERROR(AVERAGEIF(INDIRECT("F"&amp;MATCH(A458,A:A,0)&amp;":F"&amp;MATCH(WORKDAY(A458+1,-10,'Hungarian non-working days'!$A$2:$A$1001),A:A,0)),"&gt;0",INDIRECT("F"&amp;MATCH(A458,A:A,0)&amp;":F"&amp;MATCH(WORKDAY(A458+1,-10,'Hungarian non-working days'!$A$2:$A$1001),A:A,0))),0)),"-")</f>
        <v>-</v>
      </c>
      <c r="H458" s="27" t="str">
        <f>IF(A458&lt;WORKDAY('Control panel'!$D$10,2,'Hungarian non-working days'!A454:A10452),"",IF(I458="Y",IFERROR(E458/G458,0),"-"))</f>
        <v>-</v>
      </c>
      <c r="I458" s="26" t="str">
        <f>IF(WORKDAY(A458,1,'Hungarian non-working days'!$A$2:$A$1001)=A458+1,"Y","N")</f>
        <v>N</v>
      </c>
    </row>
    <row r="459" spans="1:9" ht="15">
      <c r="A459" s="1">
        <f>'Control panel'!A468</f>
        <v>44869</v>
      </c>
      <c r="B459" s="4">
        <f>'Control panel'!B468-'Control panel'!C468</f>
        <v>0</v>
      </c>
      <c r="C459" s="28">
        <f>IF(B459&lt;0,-'Control panel'!E468*(B459/1000)*IF('Control panel'!$D$8="Yes",1.27,1),-'Control panel'!D468*(B459/1000)*IF('Control panel'!$D$8="Yes",1.27,1))</f>
        <v>0</v>
      </c>
      <c r="D459" s="3">
        <f>'Control panel'!E468*('Control panel'!C468/1000)</f>
        <v>0</v>
      </c>
      <c r="E459" s="3" t="str">
        <f ca="1">IF(I459="Y",+SUM(INDIRECT("C"&amp;MATCH(A459,A:A,0)&amp;":C"&amp;MATCH(WORKDAY(A459+1,-2,'Hungarian non-working days'!$A$2:$A$1001),A:A,0))),"-")</f>
        <v>-</v>
      </c>
      <c r="F459" s="3" t="str">
        <f ca="1">IF(I459="Y",SUM(INDIRECT("D"&amp;MATCH(A459,A:A,0)&amp;":D"&amp;MATCH(WORKDAY(A459+1,-2,'Hungarian non-working days'!$A$2:$A$1001),A:A,0))),"-")</f>
        <v>-</v>
      </c>
      <c r="G459" s="3" t="str">
        <f ca="1">IF(I459="Y",MAX(IFERROR(AVERAGEIF(INDIRECT("F"&amp;MATCH(A459,A:A,0)&amp;":F"&amp;MATCH(WORKDAY(A459+1,-250,'Hungarian non-working days'!$A$2:$A$1001),A:A,0)),"&gt;0",INDIRECT("F"&amp;MATCH(A459,A:A,0)&amp;":F"&amp;MATCH(WORKDAY(A459+1,-250,'Hungarian non-working days'!$A$2:$A$1001),A:A,0))),0),IFERROR(AVERAGEIF(INDIRECT("F"&amp;MATCH(A459,A:A,0)&amp;":F"&amp;MATCH(WORKDAY(A459+1,-10,'Hungarian non-working days'!$A$2:$A$1001),A:A,0)),"&gt;0",INDIRECT("F"&amp;MATCH(A459,A:A,0)&amp;":F"&amp;MATCH(WORKDAY(A459+1,-10,'Hungarian non-working days'!$A$2:$A$1001),A:A,0))),0)),"-")</f>
        <v>-</v>
      </c>
      <c r="H459" s="27" t="str">
        <f>IF(A459&lt;WORKDAY('Control panel'!$D$10,2,'Hungarian non-working days'!A455:A10453),"",IF(I459="Y",IFERROR(E459/G459,0),"-"))</f>
        <v>-</v>
      </c>
      <c r="I459" s="26" t="str">
        <f>IF(WORKDAY(A459,1,'Hungarian non-working days'!$A$2:$A$1001)=A459+1,"Y","N")</f>
        <v>N</v>
      </c>
    </row>
    <row r="460" spans="1:9" ht="15">
      <c r="A460" s="1">
        <f>'Control panel'!A469</f>
        <v>44868</v>
      </c>
      <c r="B460" s="4">
        <f>'Control panel'!B469-'Control panel'!C469</f>
        <v>0</v>
      </c>
      <c r="C460" s="28">
        <f>IF(B460&lt;0,-'Control panel'!E469*(B460/1000)*IF('Control panel'!$D$8="Yes",1.27,1),-'Control panel'!D469*(B460/1000)*IF('Control panel'!$D$8="Yes",1.27,1))</f>
        <v>0</v>
      </c>
      <c r="D460" s="3">
        <f>'Control panel'!E469*('Control panel'!C469/1000)</f>
        <v>0</v>
      </c>
      <c r="E460" s="3">
        <f ca="1">IF(I460="Y",+SUM(INDIRECT("C"&amp;MATCH(A460,A:A,0)&amp;":C"&amp;MATCH(WORKDAY(A460+1,-2,'Hungarian non-working days'!$A$2:$A$1001),A:A,0))),"-")</f>
        <v>0</v>
      </c>
      <c r="F460" s="3">
        <f ca="1">IF(I460="Y",SUM(INDIRECT("D"&amp;MATCH(A460,A:A,0)&amp;":D"&amp;MATCH(WORKDAY(A460+1,-2,'Hungarian non-working days'!$A$2:$A$1001),A:A,0))),"-")</f>
        <v>0</v>
      </c>
      <c r="G460" s="3">
        <f ca="1">IF(I460="Y",MAX(IFERROR(AVERAGEIF(INDIRECT("F"&amp;MATCH(A460,A:A,0)&amp;":F"&amp;MATCH(WORKDAY(A460+1,-250,'Hungarian non-working days'!$A$2:$A$1001),A:A,0)),"&gt;0",INDIRECT("F"&amp;MATCH(A460,A:A,0)&amp;":F"&amp;MATCH(WORKDAY(A460+1,-250,'Hungarian non-working days'!$A$2:$A$1001),A:A,0))),0),IFERROR(AVERAGEIF(INDIRECT("F"&amp;MATCH(A460,A:A,0)&amp;":F"&amp;MATCH(WORKDAY(A460+1,-10,'Hungarian non-working days'!$A$2:$A$1001),A:A,0)),"&gt;0",INDIRECT("F"&amp;MATCH(A460,A:A,0)&amp;":F"&amp;MATCH(WORKDAY(A460+1,-10,'Hungarian non-working days'!$A$2:$A$1001),A:A,0))),0)),"-")</f>
        <v>0</v>
      </c>
      <c r="H460" s="27">
        <f>IF(A460&lt;WORKDAY('Control panel'!$D$10,2,'Hungarian non-working days'!A456:A10454),"",IF(I460="Y",IFERROR(E460/G460,0),"-"))</f>
        <v>0</v>
      </c>
      <c r="I460" s="26" t="str">
        <f>IF(WORKDAY(A460,1,'Hungarian non-working days'!$A$2:$A$1001)=A460+1,"Y","N")</f>
        <v>Y</v>
      </c>
    </row>
    <row r="461" spans="1:9" ht="15">
      <c r="A461" s="1">
        <f>'Control panel'!A470</f>
        <v>44867</v>
      </c>
      <c r="B461" s="4">
        <f>'Control panel'!B470-'Control panel'!C470</f>
        <v>0</v>
      </c>
      <c r="C461" s="28">
        <f>IF(B461&lt;0,-'Control panel'!E470*(B461/1000)*IF('Control panel'!$D$8="Yes",1.27,1),-'Control panel'!D470*(B461/1000)*IF('Control panel'!$D$8="Yes",1.27,1))</f>
        <v>0</v>
      </c>
      <c r="D461" s="3">
        <f>'Control panel'!E470*('Control panel'!C470/1000)</f>
        <v>0</v>
      </c>
      <c r="E461" s="3">
        <f ca="1">IF(I461="Y",+SUM(INDIRECT("C"&amp;MATCH(A461,A:A,0)&amp;":C"&amp;MATCH(WORKDAY(A461+1,-2,'Hungarian non-working days'!$A$2:$A$1001),A:A,0))),"-")</f>
        <v>0</v>
      </c>
      <c r="F461" s="3">
        <f ca="1">IF(I461="Y",SUM(INDIRECT("D"&amp;MATCH(A461,A:A,0)&amp;":D"&amp;MATCH(WORKDAY(A461+1,-2,'Hungarian non-working days'!$A$2:$A$1001),A:A,0))),"-")</f>
        <v>0</v>
      </c>
      <c r="G461" s="3">
        <f ca="1">IF(I461="Y",MAX(IFERROR(AVERAGEIF(INDIRECT("F"&amp;MATCH(A461,A:A,0)&amp;":F"&amp;MATCH(WORKDAY(A461+1,-250,'Hungarian non-working days'!$A$2:$A$1001),A:A,0)),"&gt;0",INDIRECT("F"&amp;MATCH(A461,A:A,0)&amp;":F"&amp;MATCH(WORKDAY(A461+1,-250,'Hungarian non-working days'!$A$2:$A$1001),A:A,0))),0),IFERROR(AVERAGEIF(INDIRECT("F"&amp;MATCH(A461,A:A,0)&amp;":F"&amp;MATCH(WORKDAY(A461+1,-10,'Hungarian non-working days'!$A$2:$A$1001),A:A,0)),"&gt;0",INDIRECT("F"&amp;MATCH(A461,A:A,0)&amp;":F"&amp;MATCH(WORKDAY(A461+1,-10,'Hungarian non-working days'!$A$2:$A$1001),A:A,0))),0)),"-")</f>
        <v>0</v>
      </c>
      <c r="H461" s="27">
        <f>IF(A461&lt;WORKDAY('Control panel'!$D$10,2,'Hungarian non-working days'!A457:A10455),"",IF(I461="Y",IFERROR(E461/G461,0),"-"))</f>
        <v>0</v>
      </c>
      <c r="I461" s="26" t="str">
        <f>IF(WORKDAY(A461,1,'Hungarian non-working days'!$A$2:$A$1001)=A461+1,"Y","N")</f>
        <v>Y</v>
      </c>
    </row>
    <row r="462" spans="1:9" ht="15">
      <c r="A462" s="1">
        <f>'Control panel'!A471</f>
        <v>44866</v>
      </c>
      <c r="B462" s="4">
        <f>'Control panel'!B471-'Control panel'!C471</f>
        <v>0</v>
      </c>
      <c r="C462" s="28">
        <f>IF(B462&lt;0,-'Control panel'!E471*(B462/1000)*IF('Control panel'!$D$8="Yes",1.27,1),-'Control panel'!D471*(B462/1000)*IF('Control panel'!$D$8="Yes",1.27,1))</f>
        <v>0</v>
      </c>
      <c r="D462" s="3">
        <f>'Control panel'!E471*('Control panel'!C471/1000)</f>
        <v>0</v>
      </c>
      <c r="E462" s="3">
        <f ca="1">IF(I462="Y",+SUM(INDIRECT("C"&amp;MATCH(A462,A:A,0)&amp;":C"&amp;MATCH(WORKDAY(A462+1,-2,'Hungarian non-working days'!$A$2:$A$1001),A:A,0))),"-")</f>
        <v>0</v>
      </c>
      <c r="F462" s="3">
        <f ca="1">IF(I462="Y",SUM(INDIRECT("D"&amp;MATCH(A462,A:A,0)&amp;":D"&amp;MATCH(WORKDAY(A462+1,-2,'Hungarian non-working days'!$A$2:$A$1001),A:A,0))),"-")</f>
        <v>0</v>
      </c>
      <c r="G462" s="3">
        <f ca="1">IF(I462="Y",MAX(IFERROR(AVERAGEIF(INDIRECT("F"&amp;MATCH(A462,A:A,0)&amp;":F"&amp;MATCH(WORKDAY(A462+1,-250,'Hungarian non-working days'!$A$2:$A$1001),A:A,0)),"&gt;0",INDIRECT("F"&amp;MATCH(A462,A:A,0)&amp;":F"&amp;MATCH(WORKDAY(A462+1,-250,'Hungarian non-working days'!$A$2:$A$1001),A:A,0))),0),IFERROR(AVERAGEIF(INDIRECT("F"&amp;MATCH(A462,A:A,0)&amp;":F"&amp;MATCH(WORKDAY(A462+1,-10,'Hungarian non-working days'!$A$2:$A$1001),A:A,0)),"&gt;0",INDIRECT("F"&amp;MATCH(A462,A:A,0)&amp;":F"&amp;MATCH(WORKDAY(A462+1,-10,'Hungarian non-working days'!$A$2:$A$1001),A:A,0))),0)),"-")</f>
        <v>0</v>
      </c>
      <c r="H462" s="27">
        <f>IF(A462&lt;WORKDAY('Control panel'!$D$10,2,'Hungarian non-working days'!A458:A10456),"",IF(I462="Y",IFERROR(E462/G462,0),"-"))</f>
        <v>0</v>
      </c>
      <c r="I462" s="26" t="str">
        <f>IF(WORKDAY(A462,1,'Hungarian non-working days'!$A$2:$A$1001)=A462+1,"Y","N")</f>
        <v>Y</v>
      </c>
    </row>
    <row r="463" spans="1:9" ht="15">
      <c r="A463" s="1">
        <f>'Control panel'!A472</f>
        <v>44865</v>
      </c>
      <c r="B463" s="4">
        <f>'Control panel'!B472-'Control panel'!C472</f>
        <v>0</v>
      </c>
      <c r="C463" s="28">
        <f>IF(B463&lt;0,-'Control panel'!E472*(B463/1000)*IF('Control panel'!$D$8="Yes",1.27,1),-'Control panel'!D472*(B463/1000)*IF('Control panel'!$D$8="Yes",1.27,1))</f>
        <v>0</v>
      </c>
      <c r="D463" s="3">
        <f>'Control panel'!E472*('Control panel'!C472/1000)</f>
        <v>0</v>
      </c>
      <c r="E463" s="3" t="str">
        <f ca="1">IF(I463="Y",+SUM(INDIRECT("C"&amp;MATCH(A463,A:A,0)&amp;":C"&amp;MATCH(WORKDAY(A463+1,-2,'Hungarian non-working days'!$A$2:$A$1001),A:A,0))),"-")</f>
        <v>-</v>
      </c>
      <c r="F463" s="3" t="str">
        <f ca="1">IF(I463="Y",SUM(INDIRECT("D"&amp;MATCH(A463,A:A,0)&amp;":D"&amp;MATCH(WORKDAY(A463+1,-2,'Hungarian non-working days'!$A$2:$A$1001),A:A,0))),"-")</f>
        <v>-</v>
      </c>
      <c r="G463" s="3" t="str">
        <f ca="1">IF(I463="Y",MAX(IFERROR(AVERAGEIF(INDIRECT("F"&amp;MATCH(A463,A:A,0)&amp;":F"&amp;MATCH(WORKDAY(A463+1,-250,'Hungarian non-working days'!$A$2:$A$1001),A:A,0)),"&gt;0",INDIRECT("F"&amp;MATCH(A463,A:A,0)&amp;":F"&amp;MATCH(WORKDAY(A463+1,-250,'Hungarian non-working days'!$A$2:$A$1001),A:A,0))),0),IFERROR(AVERAGEIF(INDIRECT("F"&amp;MATCH(A463,A:A,0)&amp;":F"&amp;MATCH(WORKDAY(A463+1,-10,'Hungarian non-working days'!$A$2:$A$1001),A:A,0)),"&gt;0",INDIRECT("F"&amp;MATCH(A463,A:A,0)&amp;":F"&amp;MATCH(WORKDAY(A463+1,-10,'Hungarian non-working days'!$A$2:$A$1001),A:A,0))),0)),"-")</f>
        <v>-</v>
      </c>
      <c r="H463" s="27" t="str">
        <f>IF(A463&lt;WORKDAY('Control panel'!$D$10,2,'Hungarian non-working days'!A459:A10457),"",IF(I463="Y",IFERROR(E463/G463,0),"-"))</f>
        <v>-</v>
      </c>
      <c r="I463" s="26" t="str">
        <f>IF(WORKDAY(A463,1,'Hungarian non-working days'!$A$2:$A$1001)=A463+1,"Y","N")</f>
        <v>N</v>
      </c>
    </row>
    <row r="464" spans="1:9" ht="15">
      <c r="A464" s="1">
        <f>'Control panel'!A473</f>
        <v>44864</v>
      </c>
      <c r="B464" s="4">
        <f>'Control panel'!B473-'Control panel'!C473</f>
        <v>0</v>
      </c>
      <c r="C464" s="28">
        <f>IF(B464&lt;0,-'Control panel'!E473*(B464/1000)*IF('Control panel'!$D$8="Yes",1.27,1),-'Control panel'!D473*(B464/1000)*IF('Control panel'!$D$8="Yes",1.27,1))</f>
        <v>0</v>
      </c>
      <c r="D464" s="3">
        <f>'Control panel'!E473*('Control panel'!C473/1000)</f>
        <v>0</v>
      </c>
      <c r="E464" s="3" t="str">
        <f ca="1">IF(I464="Y",+SUM(INDIRECT("C"&amp;MATCH(A464,A:A,0)&amp;":C"&amp;MATCH(WORKDAY(A464+1,-2,'Hungarian non-working days'!$A$2:$A$1001),A:A,0))),"-")</f>
        <v>-</v>
      </c>
      <c r="F464" s="3" t="str">
        <f ca="1">IF(I464="Y",SUM(INDIRECT("D"&amp;MATCH(A464,A:A,0)&amp;":D"&amp;MATCH(WORKDAY(A464+1,-2,'Hungarian non-working days'!$A$2:$A$1001),A:A,0))),"-")</f>
        <v>-</v>
      </c>
      <c r="G464" s="3" t="str">
        <f ca="1">IF(I464="Y",MAX(IFERROR(AVERAGEIF(INDIRECT("F"&amp;MATCH(A464,A:A,0)&amp;":F"&amp;MATCH(WORKDAY(A464+1,-250,'Hungarian non-working days'!$A$2:$A$1001),A:A,0)),"&gt;0",INDIRECT("F"&amp;MATCH(A464,A:A,0)&amp;":F"&amp;MATCH(WORKDAY(A464+1,-250,'Hungarian non-working days'!$A$2:$A$1001),A:A,0))),0),IFERROR(AVERAGEIF(INDIRECT("F"&amp;MATCH(A464,A:A,0)&amp;":F"&amp;MATCH(WORKDAY(A464+1,-10,'Hungarian non-working days'!$A$2:$A$1001),A:A,0)),"&gt;0",INDIRECT("F"&amp;MATCH(A464,A:A,0)&amp;":F"&amp;MATCH(WORKDAY(A464+1,-10,'Hungarian non-working days'!$A$2:$A$1001),A:A,0))),0)),"-")</f>
        <v>-</v>
      </c>
      <c r="H464" s="27" t="str">
        <f>IF(A464&lt;WORKDAY('Control panel'!$D$10,2,'Hungarian non-working days'!A460:A10458),"",IF(I464="Y",IFERROR(E464/G464,0),"-"))</f>
        <v>-</v>
      </c>
      <c r="I464" s="26" t="str">
        <f>IF(WORKDAY(A464,1,'Hungarian non-working days'!$A$2:$A$1001)=A464+1,"Y","N")</f>
        <v>N</v>
      </c>
    </row>
    <row r="465" spans="1:9" ht="15">
      <c r="A465" s="1">
        <f>'Control panel'!A474</f>
        <v>44863</v>
      </c>
      <c r="B465" s="4">
        <f>'Control panel'!B474-'Control panel'!C474</f>
        <v>0</v>
      </c>
      <c r="C465" s="28">
        <f>IF(B465&lt;0,-'Control panel'!E474*(B465/1000)*IF('Control panel'!$D$8="Yes",1.27,1),-'Control panel'!D474*(B465/1000)*IF('Control panel'!$D$8="Yes",1.27,1))</f>
        <v>0</v>
      </c>
      <c r="D465" s="3">
        <f>'Control panel'!E474*('Control panel'!C474/1000)</f>
        <v>0</v>
      </c>
      <c r="E465" s="3" t="str">
        <f ca="1">IF(I465="Y",+SUM(INDIRECT("C"&amp;MATCH(A465,A:A,0)&amp;":C"&amp;MATCH(WORKDAY(A465+1,-2,'Hungarian non-working days'!$A$2:$A$1001),A:A,0))),"-")</f>
        <v>-</v>
      </c>
      <c r="F465" s="3" t="str">
        <f ca="1">IF(I465="Y",SUM(INDIRECT("D"&amp;MATCH(A465,A:A,0)&amp;":D"&amp;MATCH(WORKDAY(A465+1,-2,'Hungarian non-working days'!$A$2:$A$1001),A:A,0))),"-")</f>
        <v>-</v>
      </c>
      <c r="G465" s="3" t="str">
        <f ca="1">IF(I465="Y",MAX(IFERROR(AVERAGEIF(INDIRECT("F"&amp;MATCH(A465,A:A,0)&amp;":F"&amp;MATCH(WORKDAY(A465+1,-250,'Hungarian non-working days'!$A$2:$A$1001),A:A,0)),"&gt;0",INDIRECT("F"&amp;MATCH(A465,A:A,0)&amp;":F"&amp;MATCH(WORKDAY(A465+1,-250,'Hungarian non-working days'!$A$2:$A$1001),A:A,0))),0),IFERROR(AVERAGEIF(INDIRECT("F"&amp;MATCH(A465,A:A,0)&amp;":F"&amp;MATCH(WORKDAY(A465+1,-10,'Hungarian non-working days'!$A$2:$A$1001),A:A,0)),"&gt;0",INDIRECT("F"&amp;MATCH(A465,A:A,0)&amp;":F"&amp;MATCH(WORKDAY(A465+1,-10,'Hungarian non-working days'!$A$2:$A$1001),A:A,0))),0)),"-")</f>
        <v>-</v>
      </c>
      <c r="H465" s="27" t="str">
        <f>IF(A465&lt;WORKDAY('Control panel'!$D$10,2,'Hungarian non-working days'!A461:A10459),"",IF(I465="Y",IFERROR(E465/G465,0),"-"))</f>
        <v>-</v>
      </c>
      <c r="I465" s="26" t="str">
        <f>IF(WORKDAY(A465,1,'Hungarian non-working days'!$A$2:$A$1001)=A465+1,"Y","N")</f>
        <v>N</v>
      </c>
    </row>
    <row r="466" spans="1:9" ht="15">
      <c r="A466" s="1">
        <f>'Control panel'!A475</f>
        <v>44862</v>
      </c>
      <c r="B466" s="4">
        <f>'Control panel'!B475-'Control panel'!C475</f>
        <v>0</v>
      </c>
      <c r="C466" s="28">
        <f>IF(B466&lt;0,-'Control panel'!E475*(B466/1000)*IF('Control panel'!$D$8="Yes",1.27,1),-'Control panel'!D475*(B466/1000)*IF('Control panel'!$D$8="Yes",1.27,1))</f>
        <v>0</v>
      </c>
      <c r="D466" s="3">
        <f>'Control panel'!E475*('Control panel'!C475/1000)</f>
        <v>0</v>
      </c>
      <c r="E466" s="3" t="str">
        <f ca="1">IF(I466="Y",+SUM(INDIRECT("C"&amp;MATCH(A466,A:A,0)&amp;":C"&amp;MATCH(WORKDAY(A466+1,-2,'Hungarian non-working days'!$A$2:$A$1001),A:A,0))),"-")</f>
        <v>-</v>
      </c>
      <c r="F466" s="3" t="str">
        <f ca="1">IF(I466="Y",SUM(INDIRECT("D"&amp;MATCH(A466,A:A,0)&amp;":D"&amp;MATCH(WORKDAY(A466+1,-2,'Hungarian non-working days'!$A$2:$A$1001),A:A,0))),"-")</f>
        <v>-</v>
      </c>
      <c r="G466" s="3" t="str">
        <f ca="1">IF(I466="Y",MAX(IFERROR(AVERAGEIF(INDIRECT("F"&amp;MATCH(A466,A:A,0)&amp;":F"&amp;MATCH(WORKDAY(A466+1,-250,'Hungarian non-working days'!$A$2:$A$1001),A:A,0)),"&gt;0",INDIRECT("F"&amp;MATCH(A466,A:A,0)&amp;":F"&amp;MATCH(WORKDAY(A466+1,-250,'Hungarian non-working days'!$A$2:$A$1001),A:A,0))),0),IFERROR(AVERAGEIF(INDIRECT("F"&amp;MATCH(A466,A:A,0)&amp;":F"&amp;MATCH(WORKDAY(A466+1,-10,'Hungarian non-working days'!$A$2:$A$1001),A:A,0)),"&gt;0",INDIRECT("F"&amp;MATCH(A466,A:A,0)&amp;":F"&amp;MATCH(WORKDAY(A466+1,-10,'Hungarian non-working days'!$A$2:$A$1001),A:A,0))),0)),"-")</f>
        <v>-</v>
      </c>
      <c r="H466" s="27" t="str">
        <f>IF(A466&lt;WORKDAY('Control panel'!$D$10,2,'Hungarian non-working days'!A462:A10460),"",IF(I466="Y",IFERROR(E466/G466,0),"-"))</f>
        <v>-</v>
      </c>
      <c r="I466" s="26" t="str">
        <f>IF(WORKDAY(A466,1,'Hungarian non-working days'!$A$2:$A$1001)=A466+1,"Y","N")</f>
        <v>N</v>
      </c>
    </row>
    <row r="467" spans="1:9" ht="15">
      <c r="A467" s="1">
        <f>'Control panel'!A476</f>
        <v>44861</v>
      </c>
      <c r="B467" s="4">
        <f>'Control panel'!B476-'Control panel'!C476</f>
        <v>0</v>
      </c>
      <c r="C467" s="28">
        <f>IF(B467&lt;0,-'Control panel'!E476*(B467/1000)*IF('Control panel'!$D$8="Yes",1.27,1),-'Control panel'!D476*(B467/1000)*IF('Control panel'!$D$8="Yes",1.27,1))</f>
        <v>0</v>
      </c>
      <c r="D467" s="3">
        <f>'Control panel'!E476*('Control panel'!C476/1000)</f>
        <v>0</v>
      </c>
      <c r="E467" s="3">
        <f ca="1">IF(I467="Y",+SUM(INDIRECT("C"&amp;MATCH(A467,A:A,0)&amp;":C"&amp;MATCH(WORKDAY(A467+1,-2,'Hungarian non-working days'!$A$2:$A$1001),A:A,0))),"-")</f>
        <v>0</v>
      </c>
      <c r="F467" s="3">
        <f ca="1">IF(I467="Y",SUM(INDIRECT("D"&amp;MATCH(A467,A:A,0)&amp;":D"&amp;MATCH(WORKDAY(A467+1,-2,'Hungarian non-working days'!$A$2:$A$1001),A:A,0))),"-")</f>
        <v>0</v>
      </c>
      <c r="G467" s="3">
        <f ca="1">IF(I467="Y",MAX(IFERROR(AVERAGEIF(INDIRECT("F"&amp;MATCH(A467,A:A,0)&amp;":F"&amp;MATCH(WORKDAY(A467+1,-250,'Hungarian non-working days'!$A$2:$A$1001),A:A,0)),"&gt;0",INDIRECT("F"&amp;MATCH(A467,A:A,0)&amp;":F"&amp;MATCH(WORKDAY(A467+1,-250,'Hungarian non-working days'!$A$2:$A$1001),A:A,0))),0),IFERROR(AVERAGEIF(INDIRECT("F"&amp;MATCH(A467,A:A,0)&amp;":F"&amp;MATCH(WORKDAY(A467+1,-10,'Hungarian non-working days'!$A$2:$A$1001),A:A,0)),"&gt;0",INDIRECT("F"&amp;MATCH(A467,A:A,0)&amp;":F"&amp;MATCH(WORKDAY(A467+1,-10,'Hungarian non-working days'!$A$2:$A$1001),A:A,0))),0)),"-")</f>
        <v>0</v>
      </c>
      <c r="H467" s="27">
        <f>IF(A467&lt;WORKDAY('Control panel'!$D$10,2,'Hungarian non-working days'!A463:A10461),"",IF(I467="Y",IFERROR(E467/G467,0),"-"))</f>
        <v>0</v>
      </c>
      <c r="I467" s="26" t="str">
        <f>IF(WORKDAY(A467,1,'Hungarian non-working days'!$A$2:$A$1001)=A467+1,"Y","N")</f>
        <v>Y</v>
      </c>
    </row>
    <row r="468" spans="1:9" ht="15">
      <c r="A468" s="1">
        <f>'Control panel'!A477</f>
        <v>44860</v>
      </c>
      <c r="B468" s="4">
        <f>'Control panel'!B477-'Control panel'!C477</f>
        <v>0</v>
      </c>
      <c r="C468" s="28">
        <f>IF(B468&lt;0,-'Control panel'!E477*(B468/1000)*IF('Control panel'!$D$8="Yes",1.27,1),-'Control panel'!D477*(B468/1000)*IF('Control panel'!$D$8="Yes",1.27,1))</f>
        <v>0</v>
      </c>
      <c r="D468" s="3">
        <f>'Control panel'!E477*('Control panel'!C477/1000)</f>
        <v>0</v>
      </c>
      <c r="E468" s="3">
        <f ca="1">IF(I468="Y",+SUM(INDIRECT("C"&amp;MATCH(A468,A:A,0)&amp;":C"&amp;MATCH(WORKDAY(A468+1,-2,'Hungarian non-working days'!$A$2:$A$1001),A:A,0))),"-")</f>
        <v>0</v>
      </c>
      <c r="F468" s="3">
        <f ca="1">IF(I468="Y",SUM(INDIRECT("D"&amp;MATCH(A468,A:A,0)&amp;":D"&amp;MATCH(WORKDAY(A468+1,-2,'Hungarian non-working days'!$A$2:$A$1001),A:A,0))),"-")</f>
        <v>0</v>
      </c>
      <c r="G468" s="3">
        <f ca="1">IF(I468="Y",MAX(IFERROR(AVERAGEIF(INDIRECT("F"&amp;MATCH(A468,A:A,0)&amp;":F"&amp;MATCH(WORKDAY(A468+1,-250,'Hungarian non-working days'!$A$2:$A$1001),A:A,0)),"&gt;0",INDIRECT("F"&amp;MATCH(A468,A:A,0)&amp;":F"&amp;MATCH(WORKDAY(A468+1,-250,'Hungarian non-working days'!$A$2:$A$1001),A:A,0))),0),IFERROR(AVERAGEIF(INDIRECT("F"&amp;MATCH(A468,A:A,0)&amp;":F"&amp;MATCH(WORKDAY(A468+1,-10,'Hungarian non-working days'!$A$2:$A$1001),A:A,0)),"&gt;0",INDIRECT("F"&amp;MATCH(A468,A:A,0)&amp;":F"&amp;MATCH(WORKDAY(A468+1,-10,'Hungarian non-working days'!$A$2:$A$1001),A:A,0))),0)),"-")</f>
        <v>0</v>
      </c>
      <c r="H468" s="27">
        <f>IF(A468&lt;WORKDAY('Control panel'!$D$10,2,'Hungarian non-working days'!A464:A10462),"",IF(I468="Y",IFERROR(E468/G468,0),"-"))</f>
        <v>0</v>
      </c>
      <c r="I468" s="26" t="str">
        <f>IF(WORKDAY(A468,1,'Hungarian non-working days'!$A$2:$A$1001)=A468+1,"Y","N")</f>
        <v>Y</v>
      </c>
    </row>
    <row r="469" spans="1:9" ht="15">
      <c r="A469" s="1">
        <f>'Control panel'!A478</f>
        <v>44859</v>
      </c>
      <c r="B469" s="4">
        <f>'Control panel'!B478-'Control panel'!C478</f>
        <v>0</v>
      </c>
      <c r="C469" s="28">
        <f>IF(B469&lt;0,-'Control panel'!E478*(B469/1000)*IF('Control panel'!$D$8="Yes",1.27,1),-'Control panel'!D478*(B469/1000)*IF('Control panel'!$D$8="Yes",1.27,1))</f>
        <v>0</v>
      </c>
      <c r="D469" s="3">
        <f>'Control panel'!E478*('Control panel'!C478/1000)</f>
        <v>0</v>
      </c>
      <c r="E469" s="3">
        <f ca="1">IF(I469="Y",+SUM(INDIRECT("C"&amp;MATCH(A469,A:A,0)&amp;":C"&amp;MATCH(WORKDAY(A469+1,-2,'Hungarian non-working days'!$A$2:$A$1001),A:A,0))),"-")</f>
        <v>0</v>
      </c>
      <c r="F469" s="3">
        <f ca="1">IF(I469="Y",SUM(INDIRECT("D"&amp;MATCH(A469,A:A,0)&amp;":D"&amp;MATCH(WORKDAY(A469+1,-2,'Hungarian non-working days'!$A$2:$A$1001),A:A,0))),"-")</f>
        <v>0</v>
      </c>
      <c r="G469" s="3">
        <f ca="1">IF(I469="Y",MAX(IFERROR(AVERAGEIF(INDIRECT("F"&amp;MATCH(A469,A:A,0)&amp;":F"&amp;MATCH(WORKDAY(A469+1,-250,'Hungarian non-working days'!$A$2:$A$1001),A:A,0)),"&gt;0",INDIRECT("F"&amp;MATCH(A469,A:A,0)&amp;":F"&amp;MATCH(WORKDAY(A469+1,-250,'Hungarian non-working days'!$A$2:$A$1001),A:A,0))),0),IFERROR(AVERAGEIF(INDIRECT("F"&amp;MATCH(A469,A:A,0)&amp;":F"&amp;MATCH(WORKDAY(A469+1,-10,'Hungarian non-working days'!$A$2:$A$1001),A:A,0)),"&gt;0",INDIRECT("F"&amp;MATCH(A469,A:A,0)&amp;":F"&amp;MATCH(WORKDAY(A469+1,-10,'Hungarian non-working days'!$A$2:$A$1001),A:A,0))),0)),"-")</f>
        <v>0</v>
      </c>
      <c r="H469" s="27">
        <f>IF(A469&lt;WORKDAY('Control panel'!$D$10,2,'Hungarian non-working days'!A465:A10463),"",IF(I469="Y",IFERROR(E469/G469,0),"-"))</f>
        <v>0</v>
      </c>
      <c r="I469" s="26" t="str">
        <f>IF(WORKDAY(A469,1,'Hungarian non-working days'!$A$2:$A$1001)=A469+1,"Y","N")</f>
        <v>Y</v>
      </c>
    </row>
    <row r="470" spans="1:9" ht="15">
      <c r="A470" s="1">
        <f>'Control panel'!A479</f>
        <v>44858</v>
      </c>
      <c r="B470" s="4">
        <f>'Control panel'!B479-'Control panel'!C479</f>
        <v>0</v>
      </c>
      <c r="C470" s="28">
        <f>IF(B470&lt;0,-'Control panel'!E479*(B470/1000)*IF('Control panel'!$D$8="Yes",1.27,1),-'Control panel'!D479*(B470/1000)*IF('Control panel'!$D$8="Yes",1.27,1))</f>
        <v>0</v>
      </c>
      <c r="D470" s="3">
        <f>'Control panel'!E479*('Control panel'!C479/1000)</f>
        <v>0</v>
      </c>
      <c r="E470" s="3">
        <f ca="1">IF(I470="Y",+SUM(INDIRECT("C"&amp;MATCH(A470,A:A,0)&amp;":C"&amp;MATCH(WORKDAY(A470+1,-2,'Hungarian non-working days'!$A$2:$A$1001),A:A,0))),"-")</f>
        <v>0</v>
      </c>
      <c r="F470" s="3">
        <f ca="1">IF(I470="Y",SUM(INDIRECT("D"&amp;MATCH(A470,A:A,0)&amp;":D"&amp;MATCH(WORKDAY(A470+1,-2,'Hungarian non-working days'!$A$2:$A$1001),A:A,0))),"-")</f>
        <v>0</v>
      </c>
      <c r="G470" s="3">
        <f ca="1">IF(I470="Y",MAX(IFERROR(AVERAGEIF(INDIRECT("F"&amp;MATCH(A470,A:A,0)&amp;":F"&amp;MATCH(WORKDAY(A470+1,-250,'Hungarian non-working days'!$A$2:$A$1001),A:A,0)),"&gt;0",INDIRECT("F"&amp;MATCH(A470,A:A,0)&amp;":F"&amp;MATCH(WORKDAY(A470+1,-250,'Hungarian non-working days'!$A$2:$A$1001),A:A,0))),0),IFERROR(AVERAGEIF(INDIRECT("F"&amp;MATCH(A470,A:A,0)&amp;":F"&amp;MATCH(WORKDAY(A470+1,-10,'Hungarian non-working days'!$A$2:$A$1001),A:A,0)),"&gt;0",INDIRECT("F"&amp;MATCH(A470,A:A,0)&amp;":F"&amp;MATCH(WORKDAY(A470+1,-10,'Hungarian non-working days'!$A$2:$A$1001),A:A,0))),0)),"-")</f>
        <v>0</v>
      </c>
      <c r="H470" s="27">
        <f>IF(A470&lt;WORKDAY('Control panel'!$D$10,2,'Hungarian non-working days'!A466:A10464),"",IF(I470="Y",IFERROR(E470/G470,0),"-"))</f>
        <v>0</v>
      </c>
      <c r="I470" s="26" t="str">
        <f>IF(WORKDAY(A470,1,'Hungarian non-working days'!$A$2:$A$1001)=A470+1,"Y","N")</f>
        <v>Y</v>
      </c>
    </row>
    <row r="471" spans="1:9" ht="15">
      <c r="A471" s="1">
        <f>'Control panel'!A480</f>
        <v>44857</v>
      </c>
      <c r="B471" s="4">
        <f>'Control panel'!B480-'Control panel'!C480</f>
        <v>0</v>
      </c>
      <c r="C471" s="28">
        <f>IF(B471&lt;0,-'Control panel'!E480*(B471/1000)*IF('Control panel'!$D$8="Yes",1.27,1),-'Control panel'!D480*(B471/1000)*IF('Control panel'!$D$8="Yes",1.27,1))</f>
        <v>0</v>
      </c>
      <c r="D471" s="3">
        <f>'Control panel'!E480*('Control panel'!C480/1000)</f>
        <v>0</v>
      </c>
      <c r="E471" s="3">
        <f ca="1">IF(I471="Y",+SUM(INDIRECT("C"&amp;MATCH(A471,A:A,0)&amp;":C"&amp;MATCH(WORKDAY(A471+1,-2,'Hungarian non-working days'!$A$2:$A$1001),A:A,0))),"-")</f>
        <v>0</v>
      </c>
      <c r="F471" s="3">
        <f ca="1">IF(I471="Y",SUM(INDIRECT("D"&amp;MATCH(A471,A:A,0)&amp;":D"&amp;MATCH(WORKDAY(A471+1,-2,'Hungarian non-working days'!$A$2:$A$1001),A:A,0))),"-")</f>
        <v>0</v>
      </c>
      <c r="G471" s="3">
        <f ca="1">IF(I471="Y",MAX(IFERROR(AVERAGEIF(INDIRECT("F"&amp;MATCH(A471,A:A,0)&amp;":F"&amp;MATCH(WORKDAY(A471+1,-250,'Hungarian non-working days'!$A$2:$A$1001),A:A,0)),"&gt;0",INDIRECT("F"&amp;MATCH(A471,A:A,0)&amp;":F"&amp;MATCH(WORKDAY(A471+1,-250,'Hungarian non-working days'!$A$2:$A$1001),A:A,0))),0),IFERROR(AVERAGEIF(INDIRECT("F"&amp;MATCH(A471,A:A,0)&amp;":F"&amp;MATCH(WORKDAY(A471+1,-10,'Hungarian non-working days'!$A$2:$A$1001),A:A,0)),"&gt;0",INDIRECT("F"&amp;MATCH(A471,A:A,0)&amp;":F"&amp;MATCH(WORKDAY(A471+1,-10,'Hungarian non-working days'!$A$2:$A$1001),A:A,0))),0)),"-")</f>
        <v>0</v>
      </c>
      <c r="H471" s="27">
        <f>IF(A471&lt;WORKDAY('Control panel'!$D$10,2,'Hungarian non-working days'!A467:A10465),"",IF(I471="Y",IFERROR(E471/G471,0),"-"))</f>
        <v>0</v>
      </c>
      <c r="I471" s="26" t="str">
        <f>IF(WORKDAY(A471,1,'Hungarian non-working days'!$A$2:$A$1001)=A471+1,"Y","N")</f>
        <v>Y</v>
      </c>
    </row>
    <row r="472" spans="1:9" ht="15">
      <c r="A472" s="1">
        <f>'Control panel'!A481</f>
        <v>44856</v>
      </c>
      <c r="B472" s="4">
        <f>'Control panel'!B481-'Control panel'!C481</f>
        <v>0</v>
      </c>
      <c r="C472" s="28">
        <f>IF(B472&lt;0,-'Control panel'!E481*(B472/1000)*IF('Control panel'!$D$8="Yes",1.27,1),-'Control panel'!D481*(B472/1000)*IF('Control panel'!$D$8="Yes",1.27,1))</f>
        <v>0</v>
      </c>
      <c r="D472" s="3">
        <f>'Control panel'!E481*('Control panel'!C481/1000)</f>
        <v>0</v>
      </c>
      <c r="E472" s="3" t="str">
        <f ca="1">IF(I472="Y",+SUM(INDIRECT("C"&amp;MATCH(A472,A:A,0)&amp;":C"&amp;MATCH(WORKDAY(A472+1,-2,'Hungarian non-working days'!$A$2:$A$1001),A:A,0))),"-")</f>
        <v>-</v>
      </c>
      <c r="F472" s="3" t="str">
        <f ca="1">IF(I472="Y",SUM(INDIRECT("D"&amp;MATCH(A472,A:A,0)&amp;":D"&amp;MATCH(WORKDAY(A472+1,-2,'Hungarian non-working days'!$A$2:$A$1001),A:A,0))),"-")</f>
        <v>-</v>
      </c>
      <c r="G472" s="3" t="str">
        <f ca="1">IF(I472="Y",MAX(IFERROR(AVERAGEIF(INDIRECT("F"&amp;MATCH(A472,A:A,0)&amp;":F"&amp;MATCH(WORKDAY(A472+1,-250,'Hungarian non-working days'!$A$2:$A$1001),A:A,0)),"&gt;0",INDIRECT("F"&amp;MATCH(A472,A:A,0)&amp;":F"&amp;MATCH(WORKDAY(A472+1,-250,'Hungarian non-working days'!$A$2:$A$1001),A:A,0))),0),IFERROR(AVERAGEIF(INDIRECT("F"&amp;MATCH(A472,A:A,0)&amp;":F"&amp;MATCH(WORKDAY(A472+1,-10,'Hungarian non-working days'!$A$2:$A$1001),A:A,0)),"&gt;0",INDIRECT("F"&amp;MATCH(A472,A:A,0)&amp;":F"&amp;MATCH(WORKDAY(A472+1,-10,'Hungarian non-working days'!$A$2:$A$1001),A:A,0))),0)),"-")</f>
        <v>-</v>
      </c>
      <c r="H472" s="27" t="str">
        <f>IF(A472&lt;WORKDAY('Control panel'!$D$10,2,'Hungarian non-working days'!A468:A10466),"",IF(I472="Y",IFERROR(E472/G472,0),"-"))</f>
        <v>-</v>
      </c>
      <c r="I472" s="26" t="str">
        <f>IF(WORKDAY(A472,1,'Hungarian non-working days'!$A$2:$A$1001)=A472+1,"Y","N")</f>
        <v>N</v>
      </c>
    </row>
    <row r="473" spans="1:9" ht="15">
      <c r="A473" s="1">
        <f>'Control panel'!A482</f>
        <v>44855</v>
      </c>
      <c r="B473" s="4">
        <f>'Control panel'!B482-'Control panel'!C482</f>
        <v>0</v>
      </c>
      <c r="C473" s="28">
        <f>IF(B473&lt;0,-'Control panel'!E482*(B473/1000)*IF('Control panel'!$D$8="Yes",1.27,1),-'Control panel'!D482*(B473/1000)*IF('Control panel'!$D$8="Yes",1.27,1))</f>
        <v>0</v>
      </c>
      <c r="D473" s="3">
        <f>'Control panel'!E482*('Control panel'!C482/1000)</f>
        <v>0</v>
      </c>
      <c r="E473" s="3" t="str">
        <f ca="1">IF(I473="Y",+SUM(INDIRECT("C"&amp;MATCH(A473,A:A,0)&amp;":C"&amp;MATCH(WORKDAY(A473+1,-2,'Hungarian non-working days'!$A$2:$A$1001),A:A,0))),"-")</f>
        <v>-</v>
      </c>
      <c r="F473" s="3" t="str">
        <f ca="1">IF(I473="Y",SUM(INDIRECT("D"&amp;MATCH(A473,A:A,0)&amp;":D"&amp;MATCH(WORKDAY(A473+1,-2,'Hungarian non-working days'!$A$2:$A$1001),A:A,0))),"-")</f>
        <v>-</v>
      </c>
      <c r="G473" s="3" t="str">
        <f ca="1">IF(I473="Y",MAX(IFERROR(AVERAGEIF(INDIRECT("F"&amp;MATCH(A473,A:A,0)&amp;":F"&amp;MATCH(WORKDAY(A473+1,-250,'Hungarian non-working days'!$A$2:$A$1001),A:A,0)),"&gt;0",INDIRECT("F"&amp;MATCH(A473,A:A,0)&amp;":F"&amp;MATCH(WORKDAY(A473+1,-250,'Hungarian non-working days'!$A$2:$A$1001),A:A,0))),0),IFERROR(AVERAGEIF(INDIRECT("F"&amp;MATCH(A473,A:A,0)&amp;":F"&amp;MATCH(WORKDAY(A473+1,-10,'Hungarian non-working days'!$A$2:$A$1001),A:A,0)),"&gt;0",INDIRECT("F"&amp;MATCH(A473,A:A,0)&amp;":F"&amp;MATCH(WORKDAY(A473+1,-10,'Hungarian non-working days'!$A$2:$A$1001),A:A,0))),0)),"-")</f>
        <v>-</v>
      </c>
      <c r="H473" s="27" t="str">
        <f>IF(A473&lt;WORKDAY('Control panel'!$D$10,2,'Hungarian non-working days'!A469:A10467),"",IF(I473="Y",IFERROR(E473/G473,0),"-"))</f>
        <v>-</v>
      </c>
      <c r="I473" s="26" t="str">
        <f>IF(WORKDAY(A473,1,'Hungarian non-working days'!$A$2:$A$1001)=A473+1,"Y","N")</f>
        <v>N</v>
      </c>
    </row>
    <row r="474" spans="1:9" ht="15">
      <c r="A474" s="1">
        <f>'Control panel'!A483</f>
        <v>44854</v>
      </c>
      <c r="B474" s="4">
        <f>'Control panel'!B483-'Control panel'!C483</f>
        <v>0</v>
      </c>
      <c r="C474" s="28">
        <f>IF(B474&lt;0,-'Control panel'!E483*(B474/1000)*IF('Control panel'!$D$8="Yes",1.27,1),-'Control panel'!D483*(B474/1000)*IF('Control panel'!$D$8="Yes",1.27,1))</f>
        <v>0</v>
      </c>
      <c r="D474" s="3">
        <f>'Control panel'!E483*('Control panel'!C483/1000)</f>
        <v>0</v>
      </c>
      <c r="E474" s="3">
        <f ca="1">IF(I474="Y",+SUM(INDIRECT("C"&amp;MATCH(A474,A:A,0)&amp;":C"&amp;MATCH(WORKDAY(A474+1,-2,'Hungarian non-working days'!$A$2:$A$1001),A:A,0))),"-")</f>
        <v>0</v>
      </c>
      <c r="F474" s="3">
        <f ca="1">IF(I474="Y",SUM(INDIRECT("D"&amp;MATCH(A474,A:A,0)&amp;":D"&amp;MATCH(WORKDAY(A474+1,-2,'Hungarian non-working days'!$A$2:$A$1001),A:A,0))),"-")</f>
        <v>0</v>
      </c>
      <c r="G474" s="3">
        <f ca="1">IF(I474="Y",MAX(IFERROR(AVERAGEIF(INDIRECT("F"&amp;MATCH(A474,A:A,0)&amp;":F"&amp;MATCH(WORKDAY(A474+1,-250,'Hungarian non-working days'!$A$2:$A$1001),A:A,0)),"&gt;0",INDIRECT("F"&amp;MATCH(A474,A:A,0)&amp;":F"&amp;MATCH(WORKDAY(A474+1,-250,'Hungarian non-working days'!$A$2:$A$1001),A:A,0))),0),IFERROR(AVERAGEIF(INDIRECT("F"&amp;MATCH(A474,A:A,0)&amp;":F"&amp;MATCH(WORKDAY(A474+1,-10,'Hungarian non-working days'!$A$2:$A$1001),A:A,0)),"&gt;0",INDIRECT("F"&amp;MATCH(A474,A:A,0)&amp;":F"&amp;MATCH(WORKDAY(A474+1,-10,'Hungarian non-working days'!$A$2:$A$1001),A:A,0))),0)),"-")</f>
        <v>0</v>
      </c>
      <c r="H474" s="27">
        <f>IF(A474&lt;WORKDAY('Control panel'!$D$10,2,'Hungarian non-working days'!A470:A10468),"",IF(I474="Y",IFERROR(E474/G474,0),"-"))</f>
        <v>0</v>
      </c>
      <c r="I474" s="26" t="str">
        <f>IF(WORKDAY(A474,1,'Hungarian non-working days'!$A$2:$A$1001)=A474+1,"Y","N")</f>
        <v>Y</v>
      </c>
    </row>
    <row r="475" spans="1:9" ht="15">
      <c r="A475" s="1">
        <f>'Control panel'!A484</f>
        <v>44853</v>
      </c>
      <c r="B475" s="4">
        <f>'Control panel'!B484-'Control panel'!C484</f>
        <v>0</v>
      </c>
      <c r="C475" s="28">
        <f>IF(B475&lt;0,-'Control panel'!E484*(B475/1000)*IF('Control panel'!$D$8="Yes",1.27,1),-'Control panel'!D484*(B475/1000)*IF('Control panel'!$D$8="Yes",1.27,1))</f>
        <v>0</v>
      </c>
      <c r="D475" s="3">
        <f>'Control panel'!E484*('Control panel'!C484/1000)</f>
        <v>0</v>
      </c>
      <c r="E475" s="3">
        <f ca="1">IF(I475="Y",+SUM(INDIRECT("C"&amp;MATCH(A475,A:A,0)&amp;":C"&amp;MATCH(WORKDAY(A475+1,-2,'Hungarian non-working days'!$A$2:$A$1001),A:A,0))),"-")</f>
        <v>0</v>
      </c>
      <c r="F475" s="3">
        <f ca="1">IF(I475="Y",SUM(INDIRECT("D"&amp;MATCH(A475,A:A,0)&amp;":D"&amp;MATCH(WORKDAY(A475+1,-2,'Hungarian non-working days'!$A$2:$A$1001),A:A,0))),"-")</f>
        <v>0</v>
      </c>
      <c r="G475" s="3">
        <f ca="1">IF(I475="Y",MAX(IFERROR(AVERAGEIF(INDIRECT("F"&amp;MATCH(A475,A:A,0)&amp;":F"&amp;MATCH(WORKDAY(A475+1,-250,'Hungarian non-working days'!$A$2:$A$1001),A:A,0)),"&gt;0",INDIRECT("F"&amp;MATCH(A475,A:A,0)&amp;":F"&amp;MATCH(WORKDAY(A475+1,-250,'Hungarian non-working days'!$A$2:$A$1001),A:A,0))),0),IFERROR(AVERAGEIF(INDIRECT("F"&amp;MATCH(A475,A:A,0)&amp;":F"&amp;MATCH(WORKDAY(A475+1,-10,'Hungarian non-working days'!$A$2:$A$1001),A:A,0)),"&gt;0",INDIRECT("F"&amp;MATCH(A475,A:A,0)&amp;":F"&amp;MATCH(WORKDAY(A475+1,-10,'Hungarian non-working days'!$A$2:$A$1001),A:A,0))),0)),"-")</f>
        <v>0</v>
      </c>
      <c r="H475" s="27">
        <f>IF(A475&lt;WORKDAY('Control panel'!$D$10,2,'Hungarian non-working days'!A471:A10469),"",IF(I475="Y",IFERROR(E475/G475,0),"-"))</f>
        <v>0</v>
      </c>
      <c r="I475" s="26" t="str">
        <f>IF(WORKDAY(A475,1,'Hungarian non-working days'!$A$2:$A$1001)=A475+1,"Y","N")</f>
        <v>Y</v>
      </c>
    </row>
    <row r="476" spans="1:9" ht="15">
      <c r="A476" s="1">
        <f>'Control panel'!A485</f>
        <v>44852</v>
      </c>
      <c r="B476" s="4">
        <f>'Control panel'!B485-'Control panel'!C485</f>
        <v>0</v>
      </c>
      <c r="C476" s="28">
        <f>IF(B476&lt;0,-'Control panel'!E485*(B476/1000)*IF('Control panel'!$D$8="Yes",1.27,1),-'Control panel'!D485*(B476/1000)*IF('Control panel'!$D$8="Yes",1.27,1))</f>
        <v>0</v>
      </c>
      <c r="D476" s="3">
        <f>'Control panel'!E485*('Control panel'!C485/1000)</f>
        <v>0</v>
      </c>
      <c r="E476" s="3">
        <f ca="1">IF(I476="Y",+SUM(INDIRECT("C"&amp;MATCH(A476,A:A,0)&amp;":C"&amp;MATCH(WORKDAY(A476+1,-2,'Hungarian non-working days'!$A$2:$A$1001),A:A,0))),"-")</f>
        <v>0</v>
      </c>
      <c r="F476" s="3">
        <f ca="1">IF(I476="Y",SUM(INDIRECT("D"&amp;MATCH(A476,A:A,0)&amp;":D"&amp;MATCH(WORKDAY(A476+1,-2,'Hungarian non-working days'!$A$2:$A$1001),A:A,0))),"-")</f>
        <v>0</v>
      </c>
      <c r="G476" s="3">
        <f ca="1">IF(I476="Y",MAX(IFERROR(AVERAGEIF(INDIRECT("F"&amp;MATCH(A476,A:A,0)&amp;":F"&amp;MATCH(WORKDAY(A476+1,-250,'Hungarian non-working days'!$A$2:$A$1001),A:A,0)),"&gt;0",INDIRECT("F"&amp;MATCH(A476,A:A,0)&amp;":F"&amp;MATCH(WORKDAY(A476+1,-250,'Hungarian non-working days'!$A$2:$A$1001),A:A,0))),0),IFERROR(AVERAGEIF(INDIRECT("F"&amp;MATCH(A476,A:A,0)&amp;":F"&amp;MATCH(WORKDAY(A476+1,-10,'Hungarian non-working days'!$A$2:$A$1001),A:A,0)),"&gt;0",INDIRECT("F"&amp;MATCH(A476,A:A,0)&amp;":F"&amp;MATCH(WORKDAY(A476+1,-10,'Hungarian non-working days'!$A$2:$A$1001),A:A,0))),0)),"-")</f>
        <v>0</v>
      </c>
      <c r="H476" s="27">
        <f>IF(A476&lt;WORKDAY('Control panel'!$D$10,2,'Hungarian non-working days'!A472:A10470),"",IF(I476="Y",IFERROR(E476/G476,0),"-"))</f>
        <v>0</v>
      </c>
      <c r="I476" s="26" t="str">
        <f>IF(WORKDAY(A476,1,'Hungarian non-working days'!$A$2:$A$1001)=A476+1,"Y","N")</f>
        <v>Y</v>
      </c>
    </row>
    <row r="477" spans="1:9" ht="15">
      <c r="A477" s="1">
        <f>'Control panel'!A486</f>
        <v>44851</v>
      </c>
      <c r="B477" s="4">
        <f>'Control panel'!B486-'Control panel'!C486</f>
        <v>0</v>
      </c>
      <c r="C477" s="28">
        <f>IF(B477&lt;0,-'Control panel'!E486*(B477/1000)*IF('Control panel'!$D$8="Yes",1.27,1),-'Control panel'!D486*(B477/1000)*IF('Control panel'!$D$8="Yes",1.27,1))</f>
        <v>0</v>
      </c>
      <c r="D477" s="3">
        <f>'Control panel'!E486*('Control panel'!C486/1000)</f>
        <v>0</v>
      </c>
      <c r="E477" s="3">
        <f ca="1">IF(I477="Y",+SUM(INDIRECT("C"&amp;MATCH(A477,A:A,0)&amp;":C"&amp;MATCH(WORKDAY(A477+1,-2,'Hungarian non-working days'!$A$2:$A$1001),A:A,0))),"-")</f>
        <v>0</v>
      </c>
      <c r="F477" s="3">
        <f ca="1">IF(I477="Y",SUM(INDIRECT("D"&amp;MATCH(A477,A:A,0)&amp;":D"&amp;MATCH(WORKDAY(A477+1,-2,'Hungarian non-working days'!$A$2:$A$1001),A:A,0))),"-")</f>
        <v>0</v>
      </c>
      <c r="G477" s="3">
        <f ca="1">IF(I477="Y",MAX(IFERROR(AVERAGEIF(INDIRECT("F"&amp;MATCH(A477,A:A,0)&amp;":F"&amp;MATCH(WORKDAY(A477+1,-250,'Hungarian non-working days'!$A$2:$A$1001),A:A,0)),"&gt;0",INDIRECT("F"&amp;MATCH(A477,A:A,0)&amp;":F"&amp;MATCH(WORKDAY(A477+1,-250,'Hungarian non-working days'!$A$2:$A$1001),A:A,0))),0),IFERROR(AVERAGEIF(INDIRECT("F"&amp;MATCH(A477,A:A,0)&amp;":F"&amp;MATCH(WORKDAY(A477+1,-10,'Hungarian non-working days'!$A$2:$A$1001),A:A,0)),"&gt;0",INDIRECT("F"&amp;MATCH(A477,A:A,0)&amp;":F"&amp;MATCH(WORKDAY(A477+1,-10,'Hungarian non-working days'!$A$2:$A$1001),A:A,0))),0)),"-")</f>
        <v>0</v>
      </c>
      <c r="H477" s="27">
        <f>IF(A477&lt;WORKDAY('Control panel'!$D$10,2,'Hungarian non-working days'!A473:A10471),"",IF(I477="Y",IFERROR(E477/G477,0),"-"))</f>
        <v>0</v>
      </c>
      <c r="I477" s="26" t="str">
        <f>IF(WORKDAY(A477,1,'Hungarian non-working days'!$A$2:$A$1001)=A477+1,"Y","N")</f>
        <v>Y</v>
      </c>
    </row>
    <row r="478" spans="1:9" ht="15">
      <c r="A478" s="1">
        <f>'Control panel'!A487</f>
        <v>44850</v>
      </c>
      <c r="B478" s="4">
        <f>'Control panel'!B487-'Control panel'!C487</f>
        <v>0</v>
      </c>
      <c r="C478" s="28">
        <f>IF(B478&lt;0,-'Control panel'!E487*(B478/1000)*IF('Control panel'!$D$8="Yes",1.27,1),-'Control panel'!D487*(B478/1000)*IF('Control panel'!$D$8="Yes",1.27,1))</f>
        <v>0</v>
      </c>
      <c r="D478" s="3">
        <f>'Control panel'!E487*('Control panel'!C487/1000)</f>
        <v>0</v>
      </c>
      <c r="E478" s="3">
        <f ca="1">IF(I478="Y",+SUM(INDIRECT("C"&amp;MATCH(A478,A:A,0)&amp;":C"&amp;MATCH(WORKDAY(A478+1,-2,'Hungarian non-working days'!$A$2:$A$1001),A:A,0))),"-")</f>
        <v>0</v>
      </c>
      <c r="F478" s="3">
        <f ca="1">IF(I478="Y",SUM(INDIRECT("D"&amp;MATCH(A478,A:A,0)&amp;":D"&amp;MATCH(WORKDAY(A478+1,-2,'Hungarian non-working days'!$A$2:$A$1001),A:A,0))),"-")</f>
        <v>0</v>
      </c>
      <c r="G478" s="3">
        <f ca="1">IF(I478="Y",MAX(IFERROR(AVERAGEIF(INDIRECT("F"&amp;MATCH(A478,A:A,0)&amp;":F"&amp;MATCH(WORKDAY(A478+1,-250,'Hungarian non-working days'!$A$2:$A$1001),A:A,0)),"&gt;0",INDIRECT("F"&amp;MATCH(A478,A:A,0)&amp;":F"&amp;MATCH(WORKDAY(A478+1,-250,'Hungarian non-working days'!$A$2:$A$1001),A:A,0))),0),IFERROR(AVERAGEIF(INDIRECT("F"&amp;MATCH(A478,A:A,0)&amp;":F"&amp;MATCH(WORKDAY(A478+1,-10,'Hungarian non-working days'!$A$2:$A$1001),A:A,0)),"&gt;0",INDIRECT("F"&amp;MATCH(A478,A:A,0)&amp;":F"&amp;MATCH(WORKDAY(A478+1,-10,'Hungarian non-working days'!$A$2:$A$1001),A:A,0))),0)),"-")</f>
        <v>0</v>
      </c>
      <c r="H478" s="27">
        <f>IF(A478&lt;WORKDAY('Control panel'!$D$10,2,'Hungarian non-working days'!A474:A10472),"",IF(I478="Y",IFERROR(E478/G478,0),"-"))</f>
        <v>0</v>
      </c>
      <c r="I478" s="26" t="str">
        <f>IF(WORKDAY(A478,1,'Hungarian non-working days'!$A$2:$A$1001)=A478+1,"Y","N")</f>
        <v>Y</v>
      </c>
    </row>
    <row r="479" spans="1:9" ht="15">
      <c r="A479" s="1">
        <f>'Control panel'!A488</f>
        <v>44849</v>
      </c>
      <c r="B479" s="4">
        <f>'Control panel'!B488-'Control panel'!C488</f>
        <v>0</v>
      </c>
      <c r="C479" s="28">
        <f>IF(B479&lt;0,-'Control panel'!E488*(B479/1000)*IF('Control panel'!$D$8="Yes",1.27,1),-'Control panel'!D488*(B479/1000)*IF('Control panel'!$D$8="Yes",1.27,1))</f>
        <v>0</v>
      </c>
      <c r="D479" s="3">
        <f>'Control panel'!E488*('Control panel'!C488/1000)</f>
        <v>0</v>
      </c>
      <c r="E479" s="3" t="str">
        <f ca="1">IF(I479="Y",+SUM(INDIRECT("C"&amp;MATCH(A479,A:A,0)&amp;":C"&amp;MATCH(WORKDAY(A479+1,-2,'Hungarian non-working days'!$A$2:$A$1001),A:A,0))),"-")</f>
        <v>-</v>
      </c>
      <c r="F479" s="3" t="str">
        <f ca="1">IF(I479="Y",SUM(INDIRECT("D"&amp;MATCH(A479,A:A,0)&amp;":D"&amp;MATCH(WORKDAY(A479+1,-2,'Hungarian non-working days'!$A$2:$A$1001),A:A,0))),"-")</f>
        <v>-</v>
      </c>
      <c r="G479" s="3" t="str">
        <f ca="1">IF(I479="Y",MAX(IFERROR(AVERAGEIF(INDIRECT("F"&amp;MATCH(A479,A:A,0)&amp;":F"&amp;MATCH(WORKDAY(A479+1,-250,'Hungarian non-working days'!$A$2:$A$1001),A:A,0)),"&gt;0",INDIRECT("F"&amp;MATCH(A479,A:A,0)&amp;":F"&amp;MATCH(WORKDAY(A479+1,-250,'Hungarian non-working days'!$A$2:$A$1001),A:A,0))),0),IFERROR(AVERAGEIF(INDIRECT("F"&amp;MATCH(A479,A:A,0)&amp;":F"&amp;MATCH(WORKDAY(A479+1,-10,'Hungarian non-working days'!$A$2:$A$1001),A:A,0)),"&gt;0",INDIRECT("F"&amp;MATCH(A479,A:A,0)&amp;":F"&amp;MATCH(WORKDAY(A479+1,-10,'Hungarian non-working days'!$A$2:$A$1001),A:A,0))),0)),"-")</f>
        <v>-</v>
      </c>
      <c r="H479" s="27" t="str">
        <f>IF(A479&lt;WORKDAY('Control panel'!$D$10,2,'Hungarian non-working days'!A475:A10473),"",IF(I479="Y",IFERROR(E479/G479,0),"-"))</f>
        <v>-</v>
      </c>
      <c r="I479" s="26" t="str">
        <f>IF(WORKDAY(A479,1,'Hungarian non-working days'!$A$2:$A$1001)=A479+1,"Y","N")</f>
        <v>N</v>
      </c>
    </row>
    <row r="480" spans="1:9" ht="15">
      <c r="A480" s="1">
        <f>'Control panel'!A489</f>
        <v>44848</v>
      </c>
      <c r="B480" s="4">
        <f>'Control panel'!B489-'Control panel'!C489</f>
        <v>0</v>
      </c>
      <c r="C480" s="28">
        <f>IF(B480&lt;0,-'Control panel'!E489*(B480/1000)*IF('Control panel'!$D$8="Yes",1.27,1),-'Control panel'!D489*(B480/1000)*IF('Control panel'!$D$8="Yes",1.27,1))</f>
        <v>0</v>
      </c>
      <c r="D480" s="3">
        <f>'Control panel'!E489*('Control panel'!C489/1000)</f>
        <v>0</v>
      </c>
      <c r="E480" s="3" t="str">
        <f ca="1">IF(I480="Y",+SUM(INDIRECT("C"&amp;MATCH(A480,A:A,0)&amp;":C"&amp;MATCH(WORKDAY(A480+1,-2,'Hungarian non-working days'!$A$2:$A$1001),A:A,0))),"-")</f>
        <v>-</v>
      </c>
      <c r="F480" s="3" t="str">
        <f ca="1">IF(I480="Y",SUM(INDIRECT("D"&amp;MATCH(A480,A:A,0)&amp;":D"&amp;MATCH(WORKDAY(A480+1,-2,'Hungarian non-working days'!$A$2:$A$1001),A:A,0))),"-")</f>
        <v>-</v>
      </c>
      <c r="G480" s="3" t="str">
        <f ca="1">IF(I480="Y",MAX(IFERROR(AVERAGEIF(INDIRECT("F"&amp;MATCH(A480,A:A,0)&amp;":F"&amp;MATCH(WORKDAY(A480+1,-250,'Hungarian non-working days'!$A$2:$A$1001),A:A,0)),"&gt;0",INDIRECT("F"&amp;MATCH(A480,A:A,0)&amp;":F"&amp;MATCH(WORKDAY(A480+1,-250,'Hungarian non-working days'!$A$2:$A$1001),A:A,0))),0),IFERROR(AVERAGEIF(INDIRECT("F"&amp;MATCH(A480,A:A,0)&amp;":F"&amp;MATCH(WORKDAY(A480+1,-10,'Hungarian non-working days'!$A$2:$A$1001),A:A,0)),"&gt;0",INDIRECT("F"&amp;MATCH(A480,A:A,0)&amp;":F"&amp;MATCH(WORKDAY(A480+1,-10,'Hungarian non-working days'!$A$2:$A$1001),A:A,0))),0)),"-")</f>
        <v>-</v>
      </c>
      <c r="H480" s="27" t="str">
        <f>IF(A480&lt;WORKDAY('Control panel'!$D$10,2,'Hungarian non-working days'!A476:A10474),"",IF(I480="Y",IFERROR(E480/G480,0),"-"))</f>
        <v>-</v>
      </c>
      <c r="I480" s="26" t="str">
        <f>IF(WORKDAY(A480,1,'Hungarian non-working days'!$A$2:$A$1001)=A480+1,"Y","N")</f>
        <v>N</v>
      </c>
    </row>
    <row r="481" spans="1:9" ht="15">
      <c r="A481" s="1">
        <f>'Control panel'!A490</f>
        <v>44847</v>
      </c>
      <c r="B481" s="4">
        <f>'Control panel'!B490-'Control panel'!C490</f>
        <v>0</v>
      </c>
      <c r="C481" s="28">
        <f>IF(B481&lt;0,-'Control panel'!E490*(B481/1000)*IF('Control panel'!$D$8="Yes",1.27,1),-'Control panel'!D490*(B481/1000)*IF('Control panel'!$D$8="Yes",1.27,1))</f>
        <v>0</v>
      </c>
      <c r="D481" s="3">
        <f>'Control panel'!E490*('Control panel'!C490/1000)</f>
        <v>0</v>
      </c>
      <c r="E481" s="3">
        <f ca="1">IF(I481="Y",+SUM(INDIRECT("C"&amp;MATCH(A481,A:A,0)&amp;":C"&amp;MATCH(WORKDAY(A481+1,-2,'Hungarian non-working days'!$A$2:$A$1001),A:A,0))),"-")</f>
        <v>0</v>
      </c>
      <c r="F481" s="3">
        <f ca="1">IF(I481="Y",SUM(INDIRECT("D"&amp;MATCH(A481,A:A,0)&amp;":D"&amp;MATCH(WORKDAY(A481+1,-2,'Hungarian non-working days'!$A$2:$A$1001),A:A,0))),"-")</f>
        <v>0</v>
      </c>
      <c r="G481" s="3">
        <f ca="1">IF(I481="Y",MAX(IFERROR(AVERAGEIF(INDIRECT("F"&amp;MATCH(A481,A:A,0)&amp;":F"&amp;MATCH(WORKDAY(A481+1,-250,'Hungarian non-working days'!$A$2:$A$1001),A:A,0)),"&gt;0",INDIRECT("F"&amp;MATCH(A481,A:A,0)&amp;":F"&amp;MATCH(WORKDAY(A481+1,-250,'Hungarian non-working days'!$A$2:$A$1001),A:A,0))),0),IFERROR(AVERAGEIF(INDIRECT("F"&amp;MATCH(A481,A:A,0)&amp;":F"&amp;MATCH(WORKDAY(A481+1,-10,'Hungarian non-working days'!$A$2:$A$1001),A:A,0)),"&gt;0",INDIRECT("F"&amp;MATCH(A481,A:A,0)&amp;":F"&amp;MATCH(WORKDAY(A481+1,-10,'Hungarian non-working days'!$A$2:$A$1001),A:A,0))),0)),"-")</f>
        <v>0</v>
      </c>
      <c r="H481" s="27">
        <f>IF(A481&lt;WORKDAY('Control panel'!$D$10,2,'Hungarian non-working days'!A477:A10475),"",IF(I481="Y",IFERROR(E481/G481,0),"-"))</f>
        <v>0</v>
      </c>
      <c r="I481" s="26" t="str">
        <f>IF(WORKDAY(A481,1,'Hungarian non-working days'!$A$2:$A$1001)=A481+1,"Y","N")</f>
        <v>Y</v>
      </c>
    </row>
    <row r="482" spans="1:9" ht="15">
      <c r="A482" s="1">
        <f>'Control panel'!A491</f>
        <v>44846</v>
      </c>
      <c r="B482" s="4">
        <f>'Control panel'!B491-'Control panel'!C491</f>
        <v>0</v>
      </c>
      <c r="C482" s="28">
        <f>IF(B482&lt;0,-'Control panel'!E491*(B482/1000)*IF('Control panel'!$D$8="Yes",1.27,1),-'Control panel'!D491*(B482/1000)*IF('Control panel'!$D$8="Yes",1.27,1))</f>
        <v>0</v>
      </c>
      <c r="D482" s="3">
        <f>'Control panel'!E491*('Control panel'!C491/1000)</f>
        <v>0</v>
      </c>
      <c r="E482" s="3">
        <f ca="1">IF(I482="Y",+SUM(INDIRECT("C"&amp;MATCH(A482,A:A,0)&amp;":C"&amp;MATCH(WORKDAY(A482+1,-2,'Hungarian non-working days'!$A$2:$A$1001),A:A,0))),"-")</f>
        <v>0</v>
      </c>
      <c r="F482" s="3">
        <f ca="1">IF(I482="Y",SUM(INDIRECT("D"&amp;MATCH(A482,A:A,0)&amp;":D"&amp;MATCH(WORKDAY(A482+1,-2,'Hungarian non-working days'!$A$2:$A$1001),A:A,0))),"-")</f>
        <v>0</v>
      </c>
      <c r="G482" s="3">
        <f ca="1">IF(I482="Y",MAX(IFERROR(AVERAGEIF(INDIRECT("F"&amp;MATCH(A482,A:A,0)&amp;":F"&amp;MATCH(WORKDAY(A482+1,-250,'Hungarian non-working days'!$A$2:$A$1001),A:A,0)),"&gt;0",INDIRECT("F"&amp;MATCH(A482,A:A,0)&amp;":F"&amp;MATCH(WORKDAY(A482+1,-250,'Hungarian non-working days'!$A$2:$A$1001),A:A,0))),0),IFERROR(AVERAGEIF(INDIRECT("F"&amp;MATCH(A482,A:A,0)&amp;":F"&amp;MATCH(WORKDAY(A482+1,-10,'Hungarian non-working days'!$A$2:$A$1001),A:A,0)),"&gt;0",INDIRECT("F"&amp;MATCH(A482,A:A,0)&amp;":F"&amp;MATCH(WORKDAY(A482+1,-10,'Hungarian non-working days'!$A$2:$A$1001),A:A,0))),0)),"-")</f>
        <v>0</v>
      </c>
      <c r="H482" s="27">
        <f>IF(A482&lt;WORKDAY('Control panel'!$D$10,2,'Hungarian non-working days'!A478:A10476),"",IF(I482="Y",IFERROR(E482/G482,0),"-"))</f>
        <v>0</v>
      </c>
      <c r="I482" s="26" t="str">
        <f>IF(WORKDAY(A482,1,'Hungarian non-working days'!$A$2:$A$1001)=A482+1,"Y","N")</f>
        <v>Y</v>
      </c>
    </row>
    <row r="483" spans="1:9" ht="15">
      <c r="A483" s="1">
        <f>'Control panel'!A492</f>
        <v>44845</v>
      </c>
      <c r="B483" s="4">
        <f>'Control panel'!B492-'Control panel'!C492</f>
        <v>0</v>
      </c>
      <c r="C483" s="28">
        <f>IF(B483&lt;0,-'Control panel'!E492*(B483/1000)*IF('Control panel'!$D$8="Yes",1.27,1),-'Control panel'!D492*(B483/1000)*IF('Control panel'!$D$8="Yes",1.27,1))</f>
        <v>0</v>
      </c>
      <c r="D483" s="3">
        <f>'Control panel'!E492*('Control panel'!C492/1000)</f>
        <v>0</v>
      </c>
      <c r="E483" s="3">
        <f ca="1">IF(I483="Y",+SUM(INDIRECT("C"&amp;MATCH(A483,A:A,0)&amp;":C"&amp;MATCH(WORKDAY(A483+1,-2,'Hungarian non-working days'!$A$2:$A$1001),A:A,0))),"-")</f>
        <v>0</v>
      </c>
      <c r="F483" s="3">
        <f ca="1">IF(I483="Y",SUM(INDIRECT("D"&amp;MATCH(A483,A:A,0)&amp;":D"&amp;MATCH(WORKDAY(A483+1,-2,'Hungarian non-working days'!$A$2:$A$1001),A:A,0))),"-")</f>
        <v>0</v>
      </c>
      <c r="G483" s="3">
        <f ca="1">IF(I483="Y",MAX(IFERROR(AVERAGEIF(INDIRECT("F"&amp;MATCH(A483,A:A,0)&amp;":F"&amp;MATCH(WORKDAY(A483+1,-250,'Hungarian non-working days'!$A$2:$A$1001),A:A,0)),"&gt;0",INDIRECT("F"&amp;MATCH(A483,A:A,0)&amp;":F"&amp;MATCH(WORKDAY(A483+1,-250,'Hungarian non-working days'!$A$2:$A$1001),A:A,0))),0),IFERROR(AVERAGEIF(INDIRECT("F"&amp;MATCH(A483,A:A,0)&amp;":F"&amp;MATCH(WORKDAY(A483+1,-10,'Hungarian non-working days'!$A$2:$A$1001),A:A,0)),"&gt;0",INDIRECT("F"&amp;MATCH(A483,A:A,0)&amp;":F"&amp;MATCH(WORKDAY(A483+1,-10,'Hungarian non-working days'!$A$2:$A$1001),A:A,0))),0)),"-")</f>
        <v>0</v>
      </c>
      <c r="H483" s="27">
        <f>IF(A483&lt;WORKDAY('Control panel'!$D$10,2,'Hungarian non-working days'!A479:A10477),"",IF(I483="Y",IFERROR(E483/G483,0),"-"))</f>
        <v>0</v>
      </c>
      <c r="I483" s="26" t="str">
        <f>IF(WORKDAY(A483,1,'Hungarian non-working days'!$A$2:$A$1001)=A483+1,"Y","N")</f>
        <v>Y</v>
      </c>
    </row>
    <row r="484" spans="1:9" ht="15">
      <c r="A484" s="1">
        <f>'Control panel'!A493</f>
        <v>44844</v>
      </c>
      <c r="B484" s="4">
        <f>'Control panel'!B493-'Control panel'!C493</f>
        <v>0</v>
      </c>
      <c r="C484" s="28">
        <f>IF(B484&lt;0,-'Control panel'!E493*(B484/1000)*IF('Control panel'!$D$8="Yes",1.27,1),-'Control panel'!D493*(B484/1000)*IF('Control panel'!$D$8="Yes",1.27,1))</f>
        <v>0</v>
      </c>
      <c r="D484" s="3">
        <f>'Control panel'!E493*('Control panel'!C493/1000)</f>
        <v>0</v>
      </c>
      <c r="E484" s="3">
        <f ca="1">IF(I484="Y",+SUM(INDIRECT("C"&amp;MATCH(A484,A:A,0)&amp;":C"&amp;MATCH(WORKDAY(A484+1,-2,'Hungarian non-working days'!$A$2:$A$1001),A:A,0))),"-")</f>
        <v>0</v>
      </c>
      <c r="F484" s="3">
        <f ca="1">IF(I484="Y",SUM(INDIRECT("D"&amp;MATCH(A484,A:A,0)&amp;":D"&amp;MATCH(WORKDAY(A484+1,-2,'Hungarian non-working days'!$A$2:$A$1001),A:A,0))),"-")</f>
        <v>0</v>
      </c>
      <c r="G484" s="3">
        <f ca="1">IF(I484="Y",MAX(IFERROR(AVERAGEIF(INDIRECT("F"&amp;MATCH(A484,A:A,0)&amp;":F"&amp;MATCH(WORKDAY(A484+1,-250,'Hungarian non-working days'!$A$2:$A$1001),A:A,0)),"&gt;0",INDIRECT("F"&amp;MATCH(A484,A:A,0)&amp;":F"&amp;MATCH(WORKDAY(A484+1,-250,'Hungarian non-working days'!$A$2:$A$1001),A:A,0))),0),IFERROR(AVERAGEIF(INDIRECT("F"&amp;MATCH(A484,A:A,0)&amp;":F"&amp;MATCH(WORKDAY(A484+1,-10,'Hungarian non-working days'!$A$2:$A$1001),A:A,0)),"&gt;0",INDIRECT("F"&amp;MATCH(A484,A:A,0)&amp;":F"&amp;MATCH(WORKDAY(A484+1,-10,'Hungarian non-working days'!$A$2:$A$1001),A:A,0))),0)),"-")</f>
        <v>0</v>
      </c>
      <c r="H484" s="27">
        <f>IF(A484&lt;WORKDAY('Control panel'!$D$10,2,'Hungarian non-working days'!A480:A10478),"",IF(I484="Y",IFERROR(E484/G484,0),"-"))</f>
        <v>0</v>
      </c>
      <c r="I484" s="26" t="str">
        <f>IF(WORKDAY(A484,1,'Hungarian non-working days'!$A$2:$A$1001)=A484+1,"Y","N")</f>
        <v>Y</v>
      </c>
    </row>
    <row r="485" spans="1:9" ht="15">
      <c r="A485" s="1">
        <f>'Control panel'!A494</f>
        <v>44843</v>
      </c>
      <c r="B485" s="4">
        <f>'Control panel'!B494-'Control panel'!C494</f>
        <v>0</v>
      </c>
      <c r="C485" s="28">
        <f>IF(B485&lt;0,-'Control panel'!E494*(B485/1000)*IF('Control panel'!$D$8="Yes",1.27,1),-'Control panel'!D494*(B485/1000)*IF('Control panel'!$D$8="Yes",1.27,1))</f>
        <v>0</v>
      </c>
      <c r="D485" s="3">
        <f>'Control panel'!E494*('Control panel'!C494/1000)</f>
        <v>0</v>
      </c>
      <c r="E485" s="3">
        <f ca="1">IF(I485="Y",+SUM(INDIRECT("C"&amp;MATCH(A485,A:A,0)&amp;":C"&amp;MATCH(WORKDAY(A485+1,-2,'Hungarian non-working days'!$A$2:$A$1001),A:A,0))),"-")</f>
        <v>0</v>
      </c>
      <c r="F485" s="3">
        <f ca="1">IF(I485="Y",SUM(INDIRECT("D"&amp;MATCH(A485,A:A,0)&amp;":D"&amp;MATCH(WORKDAY(A485+1,-2,'Hungarian non-working days'!$A$2:$A$1001),A:A,0))),"-")</f>
        <v>0</v>
      </c>
      <c r="G485" s="3">
        <f ca="1">IF(I485="Y",MAX(IFERROR(AVERAGEIF(INDIRECT("F"&amp;MATCH(A485,A:A,0)&amp;":F"&amp;MATCH(WORKDAY(A485+1,-250,'Hungarian non-working days'!$A$2:$A$1001),A:A,0)),"&gt;0",INDIRECT("F"&amp;MATCH(A485,A:A,0)&amp;":F"&amp;MATCH(WORKDAY(A485+1,-250,'Hungarian non-working days'!$A$2:$A$1001),A:A,0))),0),IFERROR(AVERAGEIF(INDIRECT("F"&amp;MATCH(A485,A:A,0)&amp;":F"&amp;MATCH(WORKDAY(A485+1,-10,'Hungarian non-working days'!$A$2:$A$1001),A:A,0)),"&gt;0",INDIRECT("F"&amp;MATCH(A485,A:A,0)&amp;":F"&amp;MATCH(WORKDAY(A485+1,-10,'Hungarian non-working days'!$A$2:$A$1001),A:A,0))),0)),"-")</f>
        <v>0</v>
      </c>
      <c r="H485" s="27">
        <f>IF(A485&lt;WORKDAY('Control panel'!$D$10,2,'Hungarian non-working days'!A481:A10479),"",IF(I485="Y",IFERROR(E485/G485,0),"-"))</f>
        <v>0</v>
      </c>
      <c r="I485" s="26" t="str">
        <f>IF(WORKDAY(A485,1,'Hungarian non-working days'!$A$2:$A$1001)=A485+1,"Y","N")</f>
        <v>Y</v>
      </c>
    </row>
    <row r="486" spans="1:9" ht="15">
      <c r="A486" s="1">
        <f>'Control panel'!A495</f>
        <v>44842</v>
      </c>
      <c r="B486" s="4">
        <f>'Control panel'!B495-'Control panel'!C495</f>
        <v>0</v>
      </c>
      <c r="C486" s="28">
        <f>IF(B486&lt;0,-'Control panel'!E495*(B486/1000)*IF('Control panel'!$D$8="Yes",1.27,1),-'Control panel'!D495*(B486/1000)*IF('Control panel'!$D$8="Yes",1.27,1))</f>
        <v>0</v>
      </c>
      <c r="D486" s="3">
        <f>'Control panel'!E495*('Control panel'!C495/1000)</f>
        <v>0</v>
      </c>
      <c r="E486" s="3" t="str">
        <f ca="1">IF(I486="Y",+SUM(INDIRECT("C"&amp;MATCH(A486,A:A,0)&amp;":C"&amp;MATCH(WORKDAY(A486+1,-2,'Hungarian non-working days'!$A$2:$A$1001),A:A,0))),"-")</f>
        <v>-</v>
      </c>
      <c r="F486" s="3" t="str">
        <f ca="1">IF(I486="Y",SUM(INDIRECT("D"&amp;MATCH(A486,A:A,0)&amp;":D"&amp;MATCH(WORKDAY(A486+1,-2,'Hungarian non-working days'!$A$2:$A$1001),A:A,0))),"-")</f>
        <v>-</v>
      </c>
      <c r="G486" s="3" t="str">
        <f ca="1">IF(I486="Y",MAX(IFERROR(AVERAGEIF(INDIRECT("F"&amp;MATCH(A486,A:A,0)&amp;":F"&amp;MATCH(WORKDAY(A486+1,-250,'Hungarian non-working days'!$A$2:$A$1001),A:A,0)),"&gt;0",INDIRECT("F"&amp;MATCH(A486,A:A,0)&amp;":F"&amp;MATCH(WORKDAY(A486+1,-250,'Hungarian non-working days'!$A$2:$A$1001),A:A,0))),0),IFERROR(AVERAGEIF(INDIRECT("F"&amp;MATCH(A486,A:A,0)&amp;":F"&amp;MATCH(WORKDAY(A486+1,-10,'Hungarian non-working days'!$A$2:$A$1001),A:A,0)),"&gt;0",INDIRECT("F"&amp;MATCH(A486,A:A,0)&amp;":F"&amp;MATCH(WORKDAY(A486+1,-10,'Hungarian non-working days'!$A$2:$A$1001),A:A,0))),0)),"-")</f>
        <v>-</v>
      </c>
      <c r="H486" s="27" t="str">
        <f>IF(A486&lt;WORKDAY('Control panel'!$D$10,2,'Hungarian non-working days'!A482:A10480),"",IF(I486="Y",IFERROR(E486/G486,0),"-"))</f>
        <v>-</v>
      </c>
      <c r="I486" s="26" t="str">
        <f>IF(WORKDAY(A486,1,'Hungarian non-working days'!$A$2:$A$1001)=A486+1,"Y","N")</f>
        <v>N</v>
      </c>
    </row>
    <row r="487" spans="1:9" ht="15">
      <c r="A487" s="1">
        <f>'Control panel'!A496</f>
        <v>44841</v>
      </c>
      <c r="B487" s="4">
        <f>'Control panel'!B496-'Control panel'!C496</f>
        <v>0</v>
      </c>
      <c r="C487" s="28">
        <f>IF(B487&lt;0,-'Control panel'!E496*(B487/1000)*IF('Control panel'!$D$8="Yes",1.27,1),-'Control panel'!D496*(B487/1000)*IF('Control panel'!$D$8="Yes",1.27,1))</f>
        <v>0</v>
      </c>
      <c r="D487" s="3">
        <f>'Control panel'!E496*('Control panel'!C496/1000)</f>
        <v>0</v>
      </c>
      <c r="E487" s="3" t="str">
        <f ca="1">IF(I487="Y",+SUM(INDIRECT("C"&amp;MATCH(A487,A:A,0)&amp;":C"&amp;MATCH(WORKDAY(A487+1,-2,'Hungarian non-working days'!$A$2:$A$1001),A:A,0))),"-")</f>
        <v>-</v>
      </c>
      <c r="F487" s="3" t="str">
        <f ca="1">IF(I487="Y",SUM(INDIRECT("D"&amp;MATCH(A487,A:A,0)&amp;":D"&amp;MATCH(WORKDAY(A487+1,-2,'Hungarian non-working days'!$A$2:$A$1001),A:A,0))),"-")</f>
        <v>-</v>
      </c>
      <c r="G487" s="3" t="str">
        <f ca="1">IF(I487="Y",MAX(IFERROR(AVERAGEIF(INDIRECT("F"&amp;MATCH(A487,A:A,0)&amp;":F"&amp;MATCH(WORKDAY(A487+1,-250,'Hungarian non-working days'!$A$2:$A$1001),A:A,0)),"&gt;0",INDIRECT("F"&amp;MATCH(A487,A:A,0)&amp;":F"&amp;MATCH(WORKDAY(A487+1,-250,'Hungarian non-working days'!$A$2:$A$1001),A:A,0))),0),IFERROR(AVERAGEIF(INDIRECT("F"&amp;MATCH(A487,A:A,0)&amp;":F"&amp;MATCH(WORKDAY(A487+1,-10,'Hungarian non-working days'!$A$2:$A$1001),A:A,0)),"&gt;0",INDIRECT("F"&amp;MATCH(A487,A:A,0)&amp;":F"&amp;MATCH(WORKDAY(A487+1,-10,'Hungarian non-working days'!$A$2:$A$1001),A:A,0))),0)),"-")</f>
        <v>-</v>
      </c>
      <c r="H487" s="27" t="str">
        <f>IF(A487&lt;WORKDAY('Control panel'!$D$10,2,'Hungarian non-working days'!A483:A10481),"",IF(I487="Y",IFERROR(E487/G487,0),"-"))</f>
        <v>-</v>
      </c>
      <c r="I487" s="26" t="str">
        <f>IF(WORKDAY(A487,1,'Hungarian non-working days'!$A$2:$A$1001)=A487+1,"Y","N")</f>
        <v>N</v>
      </c>
    </row>
    <row r="488" spans="1:9" ht="15">
      <c r="A488" s="1">
        <f>'Control panel'!A497</f>
        <v>44840</v>
      </c>
      <c r="B488" s="4">
        <f>'Control panel'!B497-'Control panel'!C497</f>
        <v>0</v>
      </c>
      <c r="C488" s="28">
        <f>IF(B488&lt;0,-'Control panel'!E497*(B488/1000)*IF('Control panel'!$D$8="Yes",1.27,1),-'Control panel'!D497*(B488/1000)*IF('Control panel'!$D$8="Yes",1.27,1))</f>
        <v>0</v>
      </c>
      <c r="D488" s="3">
        <f>'Control panel'!E497*('Control panel'!C497/1000)</f>
        <v>0</v>
      </c>
      <c r="E488" s="3">
        <f ca="1">IF(I488="Y",+SUM(INDIRECT("C"&amp;MATCH(A488,A:A,0)&amp;":C"&amp;MATCH(WORKDAY(A488+1,-2,'Hungarian non-working days'!$A$2:$A$1001),A:A,0))),"-")</f>
        <v>0</v>
      </c>
      <c r="F488" s="3">
        <f ca="1">IF(I488="Y",SUM(INDIRECT("D"&amp;MATCH(A488,A:A,0)&amp;":D"&amp;MATCH(WORKDAY(A488+1,-2,'Hungarian non-working days'!$A$2:$A$1001),A:A,0))),"-")</f>
        <v>0</v>
      </c>
      <c r="G488" s="3">
        <f ca="1">IF(I488="Y",MAX(IFERROR(AVERAGEIF(INDIRECT("F"&amp;MATCH(A488,A:A,0)&amp;":F"&amp;MATCH(WORKDAY(A488+1,-250,'Hungarian non-working days'!$A$2:$A$1001),A:A,0)),"&gt;0",INDIRECT("F"&amp;MATCH(A488,A:A,0)&amp;":F"&amp;MATCH(WORKDAY(A488+1,-250,'Hungarian non-working days'!$A$2:$A$1001),A:A,0))),0),IFERROR(AVERAGEIF(INDIRECT("F"&amp;MATCH(A488,A:A,0)&amp;":F"&amp;MATCH(WORKDAY(A488+1,-10,'Hungarian non-working days'!$A$2:$A$1001),A:A,0)),"&gt;0",INDIRECT("F"&amp;MATCH(A488,A:A,0)&amp;":F"&amp;MATCH(WORKDAY(A488+1,-10,'Hungarian non-working days'!$A$2:$A$1001),A:A,0))),0)),"-")</f>
        <v>0</v>
      </c>
      <c r="H488" s="27">
        <f>IF(A488&lt;WORKDAY('Control panel'!$D$10,2,'Hungarian non-working days'!A484:A10482),"",IF(I488="Y",IFERROR(E488/G488,0),"-"))</f>
        <v>0</v>
      </c>
      <c r="I488" s="26" t="str">
        <f>IF(WORKDAY(A488,1,'Hungarian non-working days'!$A$2:$A$1001)=A488+1,"Y","N")</f>
        <v>Y</v>
      </c>
    </row>
    <row r="489" spans="1:9" ht="15">
      <c r="A489" s="1">
        <f>'Control panel'!A498</f>
        <v>44839</v>
      </c>
      <c r="B489" s="4">
        <f>'Control panel'!B498-'Control panel'!C498</f>
        <v>0</v>
      </c>
      <c r="C489" s="28">
        <f>IF(B489&lt;0,-'Control panel'!E498*(B489/1000)*IF('Control panel'!$D$8="Yes",1.27,1),-'Control panel'!D498*(B489/1000)*IF('Control panel'!$D$8="Yes",1.27,1))</f>
        <v>0</v>
      </c>
      <c r="D489" s="3">
        <f>'Control panel'!E498*('Control panel'!C498/1000)</f>
        <v>0</v>
      </c>
      <c r="E489" s="3">
        <f ca="1">IF(I489="Y",+SUM(INDIRECT("C"&amp;MATCH(A489,A:A,0)&amp;":C"&amp;MATCH(WORKDAY(A489+1,-2,'Hungarian non-working days'!$A$2:$A$1001),A:A,0))),"-")</f>
        <v>0</v>
      </c>
      <c r="F489" s="3">
        <f ca="1">IF(I489="Y",SUM(INDIRECT("D"&amp;MATCH(A489,A:A,0)&amp;":D"&amp;MATCH(WORKDAY(A489+1,-2,'Hungarian non-working days'!$A$2:$A$1001),A:A,0))),"-")</f>
        <v>0</v>
      </c>
      <c r="G489" s="3">
        <f ca="1">IF(I489="Y",MAX(IFERROR(AVERAGEIF(INDIRECT("F"&amp;MATCH(A489,A:A,0)&amp;":F"&amp;MATCH(WORKDAY(A489+1,-250,'Hungarian non-working days'!$A$2:$A$1001),A:A,0)),"&gt;0",INDIRECT("F"&amp;MATCH(A489,A:A,0)&amp;":F"&amp;MATCH(WORKDAY(A489+1,-250,'Hungarian non-working days'!$A$2:$A$1001),A:A,0))),0),IFERROR(AVERAGEIF(INDIRECT("F"&amp;MATCH(A489,A:A,0)&amp;":F"&amp;MATCH(WORKDAY(A489+1,-10,'Hungarian non-working days'!$A$2:$A$1001),A:A,0)),"&gt;0",INDIRECT("F"&amp;MATCH(A489,A:A,0)&amp;":F"&amp;MATCH(WORKDAY(A489+1,-10,'Hungarian non-working days'!$A$2:$A$1001),A:A,0))),0)),"-")</f>
        <v>0</v>
      </c>
      <c r="H489" s="27">
        <f>IF(A489&lt;WORKDAY('Control panel'!$D$10,2,'Hungarian non-working days'!A485:A10483),"",IF(I489="Y",IFERROR(E489/G489,0),"-"))</f>
        <v>0</v>
      </c>
      <c r="I489" s="26" t="str">
        <f>IF(WORKDAY(A489,1,'Hungarian non-working days'!$A$2:$A$1001)=A489+1,"Y","N")</f>
        <v>Y</v>
      </c>
    </row>
    <row r="490" spans="1:9" ht="15">
      <c r="A490" s="1">
        <f>'Control panel'!A499</f>
        <v>44838</v>
      </c>
      <c r="B490" s="4">
        <f>'Control panel'!B499-'Control panel'!C499</f>
        <v>0</v>
      </c>
      <c r="C490" s="28">
        <f>IF(B490&lt;0,-'Control panel'!E499*(B490/1000)*IF('Control panel'!$D$8="Yes",1.27,1),-'Control panel'!D499*(B490/1000)*IF('Control panel'!$D$8="Yes",1.27,1))</f>
        <v>0</v>
      </c>
      <c r="D490" s="3">
        <f>'Control panel'!E499*('Control panel'!C499/1000)</f>
        <v>0</v>
      </c>
      <c r="E490" s="3">
        <f ca="1">IF(I490="Y",+SUM(INDIRECT("C"&amp;MATCH(A490,A:A,0)&amp;":C"&amp;MATCH(WORKDAY(A490+1,-2,'Hungarian non-working days'!$A$2:$A$1001),A:A,0))),"-")</f>
        <v>0</v>
      </c>
      <c r="F490" s="3">
        <f ca="1">IF(I490="Y",SUM(INDIRECT("D"&amp;MATCH(A490,A:A,0)&amp;":D"&amp;MATCH(WORKDAY(A490+1,-2,'Hungarian non-working days'!$A$2:$A$1001),A:A,0))),"-")</f>
        <v>0</v>
      </c>
      <c r="G490" s="3">
        <f ca="1">IF(I490="Y",MAX(IFERROR(AVERAGEIF(INDIRECT("F"&amp;MATCH(A490,A:A,0)&amp;":F"&amp;MATCH(WORKDAY(A490+1,-250,'Hungarian non-working days'!$A$2:$A$1001),A:A,0)),"&gt;0",INDIRECT("F"&amp;MATCH(A490,A:A,0)&amp;":F"&amp;MATCH(WORKDAY(A490+1,-250,'Hungarian non-working days'!$A$2:$A$1001),A:A,0))),0),IFERROR(AVERAGEIF(INDIRECT("F"&amp;MATCH(A490,A:A,0)&amp;":F"&amp;MATCH(WORKDAY(A490+1,-10,'Hungarian non-working days'!$A$2:$A$1001),A:A,0)),"&gt;0",INDIRECT("F"&amp;MATCH(A490,A:A,0)&amp;":F"&amp;MATCH(WORKDAY(A490+1,-10,'Hungarian non-working days'!$A$2:$A$1001),A:A,0))),0)),"-")</f>
        <v>0</v>
      </c>
      <c r="H490" s="27">
        <f>IF(A490&lt;WORKDAY('Control panel'!$D$10,2,'Hungarian non-working days'!A486:A10484),"",IF(I490="Y",IFERROR(E490/G490,0),"-"))</f>
        <v>0</v>
      </c>
      <c r="I490" s="26" t="str">
        <f>IF(WORKDAY(A490,1,'Hungarian non-working days'!$A$2:$A$1001)=A490+1,"Y","N")</f>
        <v>Y</v>
      </c>
    </row>
    <row r="491" spans="1:9" ht="15">
      <c r="A491" s="1">
        <f>'Control panel'!A500</f>
        <v>44837</v>
      </c>
      <c r="B491" s="4">
        <f>'Control panel'!B500-'Control panel'!C500</f>
        <v>0</v>
      </c>
      <c r="C491" s="28">
        <f>IF(B491&lt;0,-'Control panel'!E500*(B491/1000)*IF('Control panel'!$D$8="Yes",1.27,1),-'Control panel'!D500*(B491/1000)*IF('Control panel'!$D$8="Yes",1.27,1))</f>
        <v>0</v>
      </c>
      <c r="D491" s="3">
        <f>'Control panel'!E500*('Control panel'!C500/1000)</f>
        <v>0</v>
      </c>
      <c r="E491" s="3">
        <f ca="1">IF(I491="Y",+SUM(INDIRECT("C"&amp;MATCH(A491,A:A,0)&amp;":C"&amp;MATCH(WORKDAY(A491+1,-2,'Hungarian non-working days'!$A$2:$A$1001),A:A,0))),"-")</f>
        <v>0</v>
      </c>
      <c r="F491" s="3">
        <f ca="1">IF(I491="Y",SUM(INDIRECT("D"&amp;MATCH(A491,A:A,0)&amp;":D"&amp;MATCH(WORKDAY(A491+1,-2,'Hungarian non-working days'!$A$2:$A$1001),A:A,0))),"-")</f>
        <v>0</v>
      </c>
      <c r="G491" s="3">
        <f ca="1">IF(I491="Y",MAX(IFERROR(AVERAGEIF(INDIRECT("F"&amp;MATCH(A491,A:A,0)&amp;":F"&amp;MATCH(WORKDAY(A491+1,-250,'Hungarian non-working days'!$A$2:$A$1001),A:A,0)),"&gt;0",INDIRECT("F"&amp;MATCH(A491,A:A,0)&amp;":F"&amp;MATCH(WORKDAY(A491+1,-250,'Hungarian non-working days'!$A$2:$A$1001),A:A,0))),0),IFERROR(AVERAGEIF(INDIRECT("F"&amp;MATCH(A491,A:A,0)&amp;":F"&amp;MATCH(WORKDAY(A491+1,-10,'Hungarian non-working days'!$A$2:$A$1001),A:A,0)),"&gt;0",INDIRECT("F"&amp;MATCH(A491,A:A,0)&amp;":F"&amp;MATCH(WORKDAY(A491+1,-10,'Hungarian non-working days'!$A$2:$A$1001),A:A,0))),0)),"-")</f>
        <v>0</v>
      </c>
      <c r="H491" s="27">
        <f>IF(A491&lt;WORKDAY('Control panel'!$D$10,2,'Hungarian non-working days'!A487:A10485),"",IF(I491="Y",IFERROR(E491/G491,0),"-"))</f>
        <v>0</v>
      </c>
      <c r="I491" s="26" t="str">
        <f>IF(WORKDAY(A491,1,'Hungarian non-working days'!$A$2:$A$1001)=A491+1,"Y","N")</f>
        <v>Y</v>
      </c>
    </row>
    <row r="492" spans="1:9" ht="15">
      <c r="A492" s="1">
        <f>'Control panel'!A501</f>
        <v>44836</v>
      </c>
      <c r="B492" s="4">
        <f>'Control panel'!B501-'Control panel'!C501</f>
        <v>0</v>
      </c>
      <c r="C492" s="28">
        <f>IF(B492&lt;0,-'Control panel'!E501*(B492/1000)*IF('Control panel'!$D$8="Yes",1.27,1),-'Control panel'!D501*(B492/1000)*IF('Control panel'!$D$8="Yes",1.27,1))</f>
        <v>0</v>
      </c>
      <c r="D492" s="3">
        <f>'Control panel'!E501*('Control panel'!C501/1000)</f>
        <v>0</v>
      </c>
      <c r="E492" s="3">
        <f ca="1">IF(I492="Y",+SUM(INDIRECT("C"&amp;MATCH(A492,A:A,0)&amp;":C"&amp;MATCH(WORKDAY(A492+1,-2,'Hungarian non-working days'!$A$2:$A$1001),A:A,0))),"-")</f>
        <v>0</v>
      </c>
      <c r="F492" s="3">
        <f ca="1">IF(I492="Y",SUM(INDIRECT("D"&amp;MATCH(A492,A:A,0)&amp;":D"&amp;MATCH(WORKDAY(A492+1,-2,'Hungarian non-working days'!$A$2:$A$1001),A:A,0))),"-")</f>
        <v>0</v>
      </c>
      <c r="G492" s="3">
        <f ca="1">IF(I492="Y",MAX(IFERROR(AVERAGEIF(INDIRECT("F"&amp;MATCH(A492,A:A,0)&amp;":F"&amp;MATCH(WORKDAY(A492+1,-250,'Hungarian non-working days'!$A$2:$A$1001),A:A,0)),"&gt;0",INDIRECT("F"&amp;MATCH(A492,A:A,0)&amp;":F"&amp;MATCH(WORKDAY(A492+1,-250,'Hungarian non-working days'!$A$2:$A$1001),A:A,0))),0),IFERROR(AVERAGEIF(INDIRECT("F"&amp;MATCH(A492,A:A,0)&amp;":F"&amp;MATCH(WORKDAY(A492+1,-10,'Hungarian non-working days'!$A$2:$A$1001),A:A,0)),"&gt;0",INDIRECT("F"&amp;MATCH(A492,A:A,0)&amp;":F"&amp;MATCH(WORKDAY(A492+1,-10,'Hungarian non-working days'!$A$2:$A$1001),A:A,0))),0)),"-")</f>
        <v>0</v>
      </c>
      <c r="H492" s="27">
        <f>IF(A492&lt;WORKDAY('Control panel'!$D$10,2,'Hungarian non-working days'!A488:A10486),"",IF(I492="Y",IFERROR(E492/G492,0),"-"))</f>
        <v>0</v>
      </c>
      <c r="I492" s="26" t="str">
        <f>IF(WORKDAY(A492,1,'Hungarian non-working days'!$A$2:$A$1001)=A492+1,"Y","N")</f>
        <v>Y</v>
      </c>
    </row>
    <row r="493" spans="1:9" ht="15">
      <c r="A493" s="1">
        <f>'Control panel'!A502</f>
        <v>44835</v>
      </c>
      <c r="B493" s="4">
        <f>'Control panel'!B502-'Control panel'!C502</f>
        <v>0</v>
      </c>
      <c r="C493" s="28">
        <f>IF(B493&lt;0,-'Control panel'!E502*(B493/1000)*IF('Control panel'!$D$8="Yes",1.27,1),-'Control panel'!D502*(B493/1000)*IF('Control panel'!$D$8="Yes",1.27,1))</f>
        <v>0</v>
      </c>
      <c r="D493" s="3">
        <f>'Control panel'!E502*('Control panel'!C502/1000)</f>
        <v>0</v>
      </c>
      <c r="E493" s="3" t="str">
        <f ca="1">IF(I493="Y",+SUM(INDIRECT("C"&amp;MATCH(A493,A:A,0)&amp;":C"&amp;MATCH(WORKDAY(A493+1,-2,'Hungarian non-working days'!$A$2:$A$1001),A:A,0))),"-")</f>
        <v>-</v>
      </c>
      <c r="F493" s="3" t="str">
        <f ca="1">IF(I493="Y",SUM(INDIRECT("D"&amp;MATCH(A493,A:A,0)&amp;":D"&amp;MATCH(WORKDAY(A493+1,-2,'Hungarian non-working days'!$A$2:$A$1001),A:A,0))),"-")</f>
        <v>-</v>
      </c>
      <c r="G493" s="3" t="str">
        <f ca="1">IF(I493="Y",MAX(IFERROR(AVERAGEIF(INDIRECT("F"&amp;MATCH(A493,A:A,0)&amp;":F"&amp;MATCH(WORKDAY(A493+1,-250,'Hungarian non-working days'!$A$2:$A$1001),A:A,0)),"&gt;0",INDIRECT("F"&amp;MATCH(A493,A:A,0)&amp;":F"&amp;MATCH(WORKDAY(A493+1,-250,'Hungarian non-working days'!$A$2:$A$1001),A:A,0))),0),IFERROR(AVERAGEIF(INDIRECT("F"&amp;MATCH(A493,A:A,0)&amp;":F"&amp;MATCH(WORKDAY(A493+1,-10,'Hungarian non-working days'!$A$2:$A$1001),A:A,0)),"&gt;0",INDIRECT("F"&amp;MATCH(A493,A:A,0)&amp;":F"&amp;MATCH(WORKDAY(A493+1,-10,'Hungarian non-working days'!$A$2:$A$1001),A:A,0))),0)),"-")</f>
        <v>-</v>
      </c>
      <c r="H493" s="27" t="str">
        <f>IF(A493&lt;WORKDAY('Control panel'!$D$10,2,'Hungarian non-working days'!A489:A10487),"",IF(I493="Y",IFERROR(E493/G493,0),"-"))</f>
        <v>-</v>
      </c>
      <c r="I493" s="26" t="str">
        <f>IF(WORKDAY(A493,1,'Hungarian non-working days'!$A$2:$A$1001)=A493+1,"Y","N")</f>
        <v>N</v>
      </c>
    </row>
    <row r="494" spans="1:9" ht="15">
      <c r="A494" s="1">
        <f>'Control panel'!A503</f>
        <v>44834</v>
      </c>
      <c r="B494" s="4">
        <f>'Control panel'!B503-'Control panel'!C503</f>
        <v>0</v>
      </c>
      <c r="C494" s="28">
        <f>IF(B494&lt;0,-'Control panel'!E503*(B494/1000)*IF('Control panel'!$D$8="Yes",1.27,1),-'Control panel'!D503*(B494/1000)*IF('Control panel'!$D$8="Yes",1.27,1))</f>
        <v>0</v>
      </c>
      <c r="D494" s="3">
        <f>'Control panel'!E503*('Control panel'!C503/1000)</f>
        <v>0</v>
      </c>
      <c r="E494" s="3" t="str">
        <f ca="1">IF(I494="Y",+SUM(INDIRECT("C"&amp;MATCH(A494,A:A,0)&amp;":C"&amp;MATCH(WORKDAY(A494+1,-2,'Hungarian non-working days'!$A$2:$A$1001),A:A,0))),"-")</f>
        <v>-</v>
      </c>
      <c r="F494" s="3" t="str">
        <f ca="1">IF(I494="Y",SUM(INDIRECT("D"&amp;MATCH(A494,A:A,0)&amp;":D"&amp;MATCH(WORKDAY(A494+1,-2,'Hungarian non-working days'!$A$2:$A$1001),A:A,0))),"-")</f>
        <v>-</v>
      </c>
      <c r="G494" s="3" t="str">
        <f ca="1">IF(I494="Y",MAX(IFERROR(AVERAGEIF(INDIRECT("F"&amp;MATCH(A494,A:A,0)&amp;":F"&amp;MATCH(WORKDAY(A494+1,-250,'Hungarian non-working days'!$A$2:$A$1001),A:A,0)),"&gt;0",INDIRECT("F"&amp;MATCH(A494,A:A,0)&amp;":F"&amp;MATCH(WORKDAY(A494+1,-250,'Hungarian non-working days'!$A$2:$A$1001),A:A,0))),0),IFERROR(AVERAGEIF(INDIRECT("F"&amp;MATCH(A494,A:A,0)&amp;":F"&amp;MATCH(WORKDAY(A494+1,-10,'Hungarian non-working days'!$A$2:$A$1001),A:A,0)),"&gt;0",INDIRECT("F"&amp;MATCH(A494,A:A,0)&amp;":F"&amp;MATCH(WORKDAY(A494+1,-10,'Hungarian non-working days'!$A$2:$A$1001),A:A,0))),0)),"-")</f>
        <v>-</v>
      </c>
      <c r="H494" s="27" t="str">
        <f>IF(A494&lt;WORKDAY('Control panel'!$D$10,2,'Hungarian non-working days'!A490:A10488),"",IF(I494="Y",IFERROR(E494/G494,0),"-"))</f>
        <v>-</v>
      </c>
      <c r="I494" s="26" t="str">
        <f>IF(WORKDAY(A494,1,'Hungarian non-working days'!$A$2:$A$1001)=A494+1,"Y","N")</f>
        <v>N</v>
      </c>
    </row>
    <row r="495" spans="1:9" ht="15">
      <c r="A495" s="1">
        <f>'Control panel'!A504</f>
        <v>44833</v>
      </c>
      <c r="B495" s="4">
        <f>'Control panel'!B504-'Control panel'!C504</f>
        <v>0</v>
      </c>
      <c r="C495" s="28">
        <f>IF(B495&lt;0,-'Control panel'!E504*(B495/1000)*IF('Control panel'!$D$8="Yes",1.27,1),-'Control panel'!D504*(B495/1000)*IF('Control panel'!$D$8="Yes",1.27,1))</f>
        <v>0</v>
      </c>
      <c r="D495" s="3">
        <f>'Control panel'!E504*('Control panel'!C504/1000)</f>
        <v>0</v>
      </c>
      <c r="E495" s="3">
        <f ca="1">IF(I495="Y",+SUM(INDIRECT("C"&amp;MATCH(A495,A:A,0)&amp;":C"&amp;MATCH(WORKDAY(A495+1,-2,'Hungarian non-working days'!$A$2:$A$1001),A:A,0))),"-")</f>
        <v>0</v>
      </c>
      <c r="F495" s="3">
        <f ca="1">IF(I495="Y",SUM(INDIRECT("D"&amp;MATCH(A495,A:A,0)&amp;":D"&amp;MATCH(WORKDAY(A495+1,-2,'Hungarian non-working days'!$A$2:$A$1001),A:A,0))),"-")</f>
        <v>0</v>
      </c>
      <c r="G495" s="3">
        <f ca="1">IF(I495="Y",MAX(IFERROR(AVERAGEIF(INDIRECT("F"&amp;MATCH(A495,A:A,0)&amp;":F"&amp;MATCH(WORKDAY(A495+1,-250,'Hungarian non-working days'!$A$2:$A$1001),A:A,0)),"&gt;0",INDIRECT("F"&amp;MATCH(A495,A:A,0)&amp;":F"&amp;MATCH(WORKDAY(A495+1,-250,'Hungarian non-working days'!$A$2:$A$1001),A:A,0))),0),IFERROR(AVERAGEIF(INDIRECT("F"&amp;MATCH(A495,A:A,0)&amp;":F"&amp;MATCH(WORKDAY(A495+1,-10,'Hungarian non-working days'!$A$2:$A$1001),A:A,0)),"&gt;0",INDIRECT("F"&amp;MATCH(A495,A:A,0)&amp;":F"&amp;MATCH(WORKDAY(A495+1,-10,'Hungarian non-working days'!$A$2:$A$1001),A:A,0))),0)),"-")</f>
        <v>0</v>
      </c>
      <c r="H495" s="27">
        <f>IF(A495&lt;WORKDAY('Control panel'!$D$10,2,'Hungarian non-working days'!A491:A10489),"",IF(I495="Y",IFERROR(E495/G495,0),"-"))</f>
        <v>0</v>
      </c>
      <c r="I495" s="26" t="str">
        <f>IF(WORKDAY(A495,1,'Hungarian non-working days'!$A$2:$A$1001)=A495+1,"Y","N")</f>
        <v>Y</v>
      </c>
    </row>
    <row r="496" spans="1:9" ht="15">
      <c r="A496" s="1">
        <f>'Control panel'!A505</f>
        <v>44832</v>
      </c>
      <c r="B496" s="4">
        <f>'Control panel'!B505-'Control panel'!C505</f>
        <v>0</v>
      </c>
      <c r="C496" s="28">
        <f>IF(B496&lt;0,-'Control panel'!E505*(B496/1000)*IF('Control panel'!$D$8="Yes",1.27,1),-'Control panel'!D505*(B496/1000)*IF('Control panel'!$D$8="Yes",1.27,1))</f>
        <v>0</v>
      </c>
      <c r="D496" s="3">
        <f>'Control panel'!E505*('Control panel'!C505/1000)</f>
        <v>0</v>
      </c>
      <c r="E496" s="3">
        <f ca="1">IF(I496="Y",+SUM(INDIRECT("C"&amp;MATCH(A496,A:A,0)&amp;":C"&amp;MATCH(WORKDAY(A496+1,-2,'Hungarian non-working days'!$A$2:$A$1001),A:A,0))),"-")</f>
        <v>0</v>
      </c>
      <c r="F496" s="3">
        <f ca="1">IF(I496="Y",SUM(INDIRECT("D"&amp;MATCH(A496,A:A,0)&amp;":D"&amp;MATCH(WORKDAY(A496+1,-2,'Hungarian non-working days'!$A$2:$A$1001),A:A,0))),"-")</f>
        <v>0</v>
      </c>
      <c r="G496" s="3">
        <f ca="1">IF(I496="Y",MAX(IFERROR(AVERAGEIF(INDIRECT("F"&amp;MATCH(A496,A:A,0)&amp;":F"&amp;MATCH(WORKDAY(A496+1,-250,'Hungarian non-working days'!$A$2:$A$1001),A:A,0)),"&gt;0",INDIRECT("F"&amp;MATCH(A496,A:A,0)&amp;":F"&amp;MATCH(WORKDAY(A496+1,-250,'Hungarian non-working days'!$A$2:$A$1001),A:A,0))),0),IFERROR(AVERAGEIF(INDIRECT("F"&amp;MATCH(A496,A:A,0)&amp;":F"&amp;MATCH(WORKDAY(A496+1,-10,'Hungarian non-working days'!$A$2:$A$1001),A:A,0)),"&gt;0",INDIRECT("F"&amp;MATCH(A496,A:A,0)&amp;":F"&amp;MATCH(WORKDAY(A496+1,-10,'Hungarian non-working days'!$A$2:$A$1001),A:A,0))),0)),"-")</f>
        <v>0</v>
      </c>
      <c r="H496" s="27">
        <f>IF(A496&lt;WORKDAY('Control panel'!$D$10,2,'Hungarian non-working days'!A492:A10490),"",IF(I496="Y",IFERROR(E496/G496,0),"-"))</f>
        <v>0</v>
      </c>
      <c r="I496" s="26" t="str">
        <f>IF(WORKDAY(A496,1,'Hungarian non-working days'!$A$2:$A$1001)=A496+1,"Y","N")</f>
        <v>Y</v>
      </c>
    </row>
    <row r="497" spans="1:9" ht="15">
      <c r="A497" s="1">
        <f>'Control panel'!A506</f>
        <v>44831</v>
      </c>
      <c r="B497" s="4">
        <f>'Control panel'!B506-'Control panel'!C506</f>
        <v>0</v>
      </c>
      <c r="C497" s="28">
        <f>IF(B497&lt;0,-'Control panel'!E506*(B497/1000)*IF('Control panel'!$D$8="Yes",1.27,1),-'Control panel'!D506*(B497/1000)*IF('Control panel'!$D$8="Yes",1.27,1))</f>
        <v>0</v>
      </c>
      <c r="D497" s="3">
        <f>'Control panel'!E506*('Control panel'!C506/1000)</f>
        <v>0</v>
      </c>
      <c r="E497" s="3">
        <f ca="1">IF(I497="Y",+SUM(INDIRECT("C"&amp;MATCH(A497,A:A,0)&amp;":C"&amp;MATCH(WORKDAY(A497+1,-2,'Hungarian non-working days'!$A$2:$A$1001),A:A,0))),"-")</f>
        <v>0</v>
      </c>
      <c r="F497" s="3">
        <f ca="1">IF(I497="Y",SUM(INDIRECT("D"&amp;MATCH(A497,A:A,0)&amp;":D"&amp;MATCH(WORKDAY(A497+1,-2,'Hungarian non-working days'!$A$2:$A$1001),A:A,0))),"-")</f>
        <v>0</v>
      </c>
      <c r="G497" s="3">
        <f ca="1">IF(I497="Y",MAX(IFERROR(AVERAGEIF(INDIRECT("F"&amp;MATCH(A497,A:A,0)&amp;":F"&amp;MATCH(WORKDAY(A497+1,-250,'Hungarian non-working days'!$A$2:$A$1001),A:A,0)),"&gt;0",INDIRECT("F"&amp;MATCH(A497,A:A,0)&amp;":F"&amp;MATCH(WORKDAY(A497+1,-250,'Hungarian non-working days'!$A$2:$A$1001),A:A,0))),0),IFERROR(AVERAGEIF(INDIRECT("F"&amp;MATCH(A497,A:A,0)&amp;":F"&amp;MATCH(WORKDAY(A497+1,-10,'Hungarian non-working days'!$A$2:$A$1001),A:A,0)),"&gt;0",INDIRECT("F"&amp;MATCH(A497,A:A,0)&amp;":F"&amp;MATCH(WORKDAY(A497+1,-10,'Hungarian non-working days'!$A$2:$A$1001),A:A,0))),0)),"-")</f>
        <v>0</v>
      </c>
      <c r="H497" s="27">
        <f>IF(A497&lt;WORKDAY('Control panel'!$D$10,2,'Hungarian non-working days'!A493:A10491),"",IF(I497="Y",IFERROR(E497/G497,0),"-"))</f>
        <v>0</v>
      </c>
      <c r="I497" s="26" t="str">
        <f>IF(WORKDAY(A497,1,'Hungarian non-working days'!$A$2:$A$1001)=A497+1,"Y","N")</f>
        <v>Y</v>
      </c>
    </row>
    <row r="498" spans="1:9" ht="15">
      <c r="A498" s="1">
        <f>'Control panel'!A507</f>
        <v>44830</v>
      </c>
      <c r="B498" s="4">
        <f>'Control panel'!B507-'Control panel'!C507</f>
        <v>0</v>
      </c>
      <c r="C498" s="28">
        <f>IF(B498&lt;0,-'Control panel'!E507*(B498/1000)*IF('Control panel'!$D$8="Yes",1.27,1),-'Control panel'!D507*(B498/1000)*IF('Control panel'!$D$8="Yes",1.27,1))</f>
        <v>0</v>
      </c>
      <c r="D498" s="3">
        <f>'Control panel'!E507*('Control panel'!C507/1000)</f>
        <v>0</v>
      </c>
      <c r="E498" s="3">
        <f ca="1">IF(I498="Y",+SUM(INDIRECT("C"&amp;MATCH(A498,A:A,0)&amp;":C"&amp;MATCH(WORKDAY(A498+1,-2,'Hungarian non-working days'!$A$2:$A$1001),A:A,0))),"-")</f>
        <v>0</v>
      </c>
      <c r="F498" s="3">
        <f ca="1">IF(I498="Y",SUM(INDIRECT("D"&amp;MATCH(A498,A:A,0)&amp;":D"&amp;MATCH(WORKDAY(A498+1,-2,'Hungarian non-working days'!$A$2:$A$1001),A:A,0))),"-")</f>
        <v>0</v>
      </c>
      <c r="G498" s="3">
        <f ca="1">IF(I498="Y",MAX(IFERROR(AVERAGEIF(INDIRECT("F"&amp;MATCH(A498,A:A,0)&amp;":F"&amp;MATCH(WORKDAY(A498+1,-250,'Hungarian non-working days'!$A$2:$A$1001),A:A,0)),"&gt;0",INDIRECT("F"&amp;MATCH(A498,A:A,0)&amp;":F"&amp;MATCH(WORKDAY(A498+1,-250,'Hungarian non-working days'!$A$2:$A$1001),A:A,0))),0),IFERROR(AVERAGEIF(INDIRECT("F"&amp;MATCH(A498,A:A,0)&amp;":F"&amp;MATCH(WORKDAY(A498+1,-10,'Hungarian non-working days'!$A$2:$A$1001),A:A,0)),"&gt;0",INDIRECT("F"&amp;MATCH(A498,A:A,0)&amp;":F"&amp;MATCH(WORKDAY(A498+1,-10,'Hungarian non-working days'!$A$2:$A$1001),A:A,0))),0)),"-")</f>
        <v>0</v>
      </c>
      <c r="H498" s="27">
        <f>IF(A498&lt;WORKDAY('Control panel'!$D$10,2,'Hungarian non-working days'!A494:A10492),"",IF(I498="Y",IFERROR(E498/G498,0),"-"))</f>
        <v>0</v>
      </c>
      <c r="I498" s="26" t="str">
        <f>IF(WORKDAY(A498,1,'Hungarian non-working days'!$A$2:$A$1001)=A498+1,"Y","N")</f>
        <v>Y</v>
      </c>
    </row>
    <row r="499" spans="1:9" ht="15">
      <c r="A499" s="1">
        <f>'Control panel'!A508</f>
        <v>44829</v>
      </c>
      <c r="B499" s="4">
        <f>'Control panel'!B508-'Control panel'!C508</f>
        <v>0</v>
      </c>
      <c r="C499" s="28">
        <f>IF(B499&lt;0,-'Control panel'!E508*(B499/1000)*IF('Control panel'!$D$8="Yes",1.27,1),-'Control panel'!D508*(B499/1000)*IF('Control panel'!$D$8="Yes",1.27,1))</f>
        <v>0</v>
      </c>
      <c r="D499" s="3">
        <f>'Control panel'!E508*('Control panel'!C508/1000)</f>
        <v>0</v>
      </c>
      <c r="E499" s="3">
        <f ca="1">IF(I499="Y",+SUM(INDIRECT("C"&amp;MATCH(A499,A:A,0)&amp;":C"&amp;MATCH(WORKDAY(A499+1,-2,'Hungarian non-working days'!$A$2:$A$1001),A:A,0))),"-")</f>
        <v>0</v>
      </c>
      <c r="F499" s="3">
        <f ca="1">IF(I499="Y",SUM(INDIRECT("D"&amp;MATCH(A499,A:A,0)&amp;":D"&amp;MATCH(WORKDAY(A499+1,-2,'Hungarian non-working days'!$A$2:$A$1001),A:A,0))),"-")</f>
        <v>0</v>
      </c>
      <c r="G499" s="3">
        <f ca="1">IF(I499="Y",MAX(IFERROR(AVERAGEIF(INDIRECT("F"&amp;MATCH(A499,A:A,0)&amp;":F"&amp;MATCH(WORKDAY(A499+1,-250,'Hungarian non-working days'!$A$2:$A$1001),A:A,0)),"&gt;0",INDIRECT("F"&amp;MATCH(A499,A:A,0)&amp;":F"&amp;MATCH(WORKDAY(A499+1,-250,'Hungarian non-working days'!$A$2:$A$1001),A:A,0))),0),IFERROR(AVERAGEIF(INDIRECT("F"&amp;MATCH(A499,A:A,0)&amp;":F"&amp;MATCH(WORKDAY(A499+1,-10,'Hungarian non-working days'!$A$2:$A$1001),A:A,0)),"&gt;0",INDIRECT("F"&amp;MATCH(A499,A:A,0)&amp;":F"&amp;MATCH(WORKDAY(A499+1,-10,'Hungarian non-working days'!$A$2:$A$1001),A:A,0))),0)),"-")</f>
        <v>0</v>
      </c>
      <c r="H499" s="27">
        <f>IF(A499&lt;WORKDAY('Control panel'!$D$10,2,'Hungarian non-working days'!A495:A10493),"",IF(I499="Y",IFERROR(E499/G499,0),"-"))</f>
        <v>0</v>
      </c>
      <c r="I499" s="26" t="str">
        <f>IF(WORKDAY(A499,1,'Hungarian non-working days'!$A$2:$A$1001)=A499+1,"Y","N")</f>
        <v>Y</v>
      </c>
    </row>
    <row r="500" spans="1:9" ht="15">
      <c r="A500" s="1">
        <f>'Control panel'!A509</f>
        <v>44828</v>
      </c>
      <c r="B500" s="4">
        <f>'Control panel'!B509-'Control panel'!C509</f>
        <v>0</v>
      </c>
      <c r="C500" s="28">
        <f>IF(B500&lt;0,-'Control panel'!E509*(B500/1000)*IF('Control panel'!$D$8="Yes",1.27,1),-'Control panel'!D509*(B500/1000)*IF('Control panel'!$D$8="Yes",1.27,1))</f>
        <v>0</v>
      </c>
      <c r="D500" s="3">
        <f>'Control panel'!E509*('Control panel'!C509/1000)</f>
        <v>0</v>
      </c>
      <c r="E500" s="3" t="str">
        <f ca="1">IF(I500="Y",+SUM(INDIRECT("C"&amp;MATCH(A500,A:A,0)&amp;":C"&amp;MATCH(WORKDAY(A500+1,-2,'Hungarian non-working days'!$A$2:$A$1001),A:A,0))),"-")</f>
        <v>-</v>
      </c>
      <c r="F500" s="3" t="str">
        <f ca="1">IF(I500="Y",SUM(INDIRECT("D"&amp;MATCH(A500,A:A,0)&amp;":D"&amp;MATCH(WORKDAY(A500+1,-2,'Hungarian non-working days'!$A$2:$A$1001),A:A,0))),"-")</f>
        <v>-</v>
      </c>
      <c r="G500" s="3" t="str">
        <f ca="1">IF(I500="Y",MAX(IFERROR(AVERAGEIF(INDIRECT("F"&amp;MATCH(A500,A:A,0)&amp;":F"&amp;MATCH(WORKDAY(A500+1,-250,'Hungarian non-working days'!$A$2:$A$1001),A:A,0)),"&gt;0",INDIRECT("F"&amp;MATCH(A500,A:A,0)&amp;":F"&amp;MATCH(WORKDAY(A500+1,-250,'Hungarian non-working days'!$A$2:$A$1001),A:A,0))),0),IFERROR(AVERAGEIF(INDIRECT("F"&amp;MATCH(A500,A:A,0)&amp;":F"&amp;MATCH(WORKDAY(A500+1,-10,'Hungarian non-working days'!$A$2:$A$1001),A:A,0)),"&gt;0",INDIRECT("F"&amp;MATCH(A500,A:A,0)&amp;":F"&amp;MATCH(WORKDAY(A500+1,-10,'Hungarian non-working days'!$A$2:$A$1001),A:A,0))),0)),"-")</f>
        <v>-</v>
      </c>
      <c r="H500" s="27" t="str">
        <f>IF(A500&lt;WORKDAY('Control panel'!$D$10,2,'Hungarian non-working days'!A496:A10494),"",IF(I500="Y",IFERROR(E500/G500,0),"-"))</f>
        <v>-</v>
      </c>
      <c r="I500" s="26" t="str">
        <f>IF(WORKDAY(A500,1,'Hungarian non-working days'!$A$2:$A$1001)=A500+1,"Y","N")</f>
        <v>N</v>
      </c>
    </row>
    <row r="501" spans="1:9" ht="15">
      <c r="A501" s="1">
        <f>'Control panel'!A510</f>
        <v>44827</v>
      </c>
      <c r="B501" s="4">
        <f>'Control panel'!B510-'Control panel'!C510</f>
        <v>0</v>
      </c>
      <c r="C501" s="28">
        <f>IF(B501&lt;0,-'Control panel'!E510*(B501/1000)*IF('Control panel'!$D$8="Yes",1.27,1),-'Control panel'!D510*(B501/1000)*IF('Control panel'!$D$8="Yes",1.27,1))</f>
        <v>0</v>
      </c>
      <c r="D501" s="3">
        <f>'Control panel'!E510*('Control panel'!C510/1000)</f>
        <v>0</v>
      </c>
      <c r="E501" s="3" t="str">
        <f ca="1">IF(I501="Y",+SUM(INDIRECT("C"&amp;MATCH(A501,A:A,0)&amp;":C"&amp;MATCH(WORKDAY(A501+1,-2,'Hungarian non-working days'!$A$2:$A$1001),A:A,0))),"-")</f>
        <v>-</v>
      </c>
      <c r="F501" s="3" t="str">
        <f ca="1">IF(I501="Y",SUM(INDIRECT("D"&amp;MATCH(A501,A:A,0)&amp;":D"&amp;MATCH(WORKDAY(A501+1,-2,'Hungarian non-working days'!$A$2:$A$1001),A:A,0))),"-")</f>
        <v>-</v>
      </c>
      <c r="G501" s="3" t="str">
        <f ca="1">IF(I501="Y",MAX(IFERROR(AVERAGEIF(INDIRECT("F"&amp;MATCH(A501,A:A,0)&amp;":F"&amp;MATCH(WORKDAY(A501+1,-250,'Hungarian non-working days'!$A$2:$A$1001),A:A,0)),"&gt;0",INDIRECT("F"&amp;MATCH(A501,A:A,0)&amp;":F"&amp;MATCH(WORKDAY(A501+1,-250,'Hungarian non-working days'!$A$2:$A$1001),A:A,0))),0),IFERROR(AVERAGEIF(INDIRECT("F"&amp;MATCH(A501,A:A,0)&amp;":F"&amp;MATCH(WORKDAY(A501+1,-10,'Hungarian non-working days'!$A$2:$A$1001),A:A,0)),"&gt;0",INDIRECT("F"&amp;MATCH(A501,A:A,0)&amp;":F"&amp;MATCH(WORKDAY(A501+1,-10,'Hungarian non-working days'!$A$2:$A$1001),A:A,0))),0)),"-")</f>
        <v>-</v>
      </c>
      <c r="H501" s="27" t="str">
        <f>IF(A501&lt;WORKDAY('Control panel'!$D$10,2,'Hungarian non-working days'!A497:A10495),"",IF(I501="Y",IFERROR(E501/G501,0),"-"))</f>
        <v>-</v>
      </c>
      <c r="I501" s="26" t="str">
        <f>IF(WORKDAY(A501,1,'Hungarian non-working days'!$A$2:$A$1001)=A501+1,"Y","N")</f>
        <v>N</v>
      </c>
    </row>
    <row r="502" spans="1:9" ht="15">
      <c r="A502" s="1">
        <f>'Control panel'!A511</f>
        <v>44826</v>
      </c>
      <c r="B502" s="4">
        <f>'Control panel'!B511-'Control panel'!C511</f>
        <v>0</v>
      </c>
      <c r="C502" s="28">
        <f>IF(B502&lt;0,-'Control panel'!E511*(B502/1000)*IF('Control panel'!$D$8="Yes",1.27,1),-'Control panel'!D511*(B502/1000)*IF('Control panel'!$D$8="Yes",1.27,1))</f>
        <v>0</v>
      </c>
      <c r="D502" s="3">
        <f>'Control panel'!E511*('Control panel'!C511/1000)</f>
        <v>0</v>
      </c>
      <c r="E502" s="3">
        <f ca="1">IF(I502="Y",+SUM(INDIRECT("C"&amp;MATCH(A502,A:A,0)&amp;":C"&amp;MATCH(WORKDAY(A502+1,-2,'Hungarian non-working days'!$A$2:$A$1001),A:A,0))),"-")</f>
        <v>0</v>
      </c>
      <c r="F502" s="3">
        <f ca="1">IF(I502="Y",SUM(INDIRECT("D"&amp;MATCH(A502,A:A,0)&amp;":D"&amp;MATCH(WORKDAY(A502+1,-2,'Hungarian non-working days'!$A$2:$A$1001),A:A,0))),"-")</f>
        <v>0</v>
      </c>
      <c r="G502" s="3">
        <f ca="1">IF(I502="Y",MAX(IFERROR(AVERAGEIF(INDIRECT("F"&amp;MATCH(A502,A:A,0)&amp;":F"&amp;MATCH(WORKDAY(A502+1,-250,'Hungarian non-working days'!$A$2:$A$1001),A:A,0)),"&gt;0",INDIRECT("F"&amp;MATCH(A502,A:A,0)&amp;":F"&amp;MATCH(WORKDAY(A502+1,-250,'Hungarian non-working days'!$A$2:$A$1001),A:A,0))),0),IFERROR(AVERAGEIF(INDIRECT("F"&amp;MATCH(A502,A:A,0)&amp;":F"&amp;MATCH(WORKDAY(A502+1,-10,'Hungarian non-working days'!$A$2:$A$1001),A:A,0)),"&gt;0",INDIRECT("F"&amp;MATCH(A502,A:A,0)&amp;":F"&amp;MATCH(WORKDAY(A502+1,-10,'Hungarian non-working days'!$A$2:$A$1001),A:A,0))),0)),"-")</f>
        <v>0</v>
      </c>
      <c r="H502" s="27">
        <f>IF(A502&lt;WORKDAY('Control panel'!$D$10,2,'Hungarian non-working days'!A498:A10496),"",IF(I502="Y",IFERROR(E502/G502,0),"-"))</f>
        <v>0</v>
      </c>
      <c r="I502" s="26" t="str">
        <f>IF(WORKDAY(A502,1,'Hungarian non-working days'!$A$2:$A$1001)=A502+1,"Y","N")</f>
        <v>Y</v>
      </c>
    </row>
    <row r="503" spans="1:9" ht="15">
      <c r="A503" s="1">
        <f>'Control panel'!A512</f>
        <v>44825</v>
      </c>
      <c r="B503" s="4">
        <f>'Control panel'!B512-'Control panel'!C512</f>
        <v>0</v>
      </c>
      <c r="C503" s="28">
        <f>IF(B503&lt;0,-'Control panel'!E512*(B503/1000)*IF('Control panel'!$D$8="Yes",1.27,1),-'Control panel'!D512*(B503/1000)*IF('Control panel'!$D$8="Yes",1.27,1))</f>
        <v>0</v>
      </c>
      <c r="D503" s="3">
        <f>'Control panel'!E512*('Control panel'!C512/1000)</f>
        <v>0</v>
      </c>
      <c r="E503" s="3">
        <f ca="1">IF(I503="Y",+SUM(INDIRECT("C"&amp;MATCH(A503,A:A,0)&amp;":C"&amp;MATCH(WORKDAY(A503+1,-2,'Hungarian non-working days'!$A$2:$A$1001),A:A,0))),"-")</f>
        <v>0</v>
      </c>
      <c r="F503" s="3">
        <f ca="1">IF(I503="Y",SUM(INDIRECT("D"&amp;MATCH(A503,A:A,0)&amp;":D"&amp;MATCH(WORKDAY(A503+1,-2,'Hungarian non-working days'!$A$2:$A$1001),A:A,0))),"-")</f>
        <v>0</v>
      </c>
      <c r="G503" s="3">
        <f ca="1">IF(I503="Y",MAX(IFERROR(AVERAGEIF(INDIRECT("F"&amp;MATCH(A503,A:A,0)&amp;":F"&amp;MATCH(WORKDAY(A503+1,-250,'Hungarian non-working days'!$A$2:$A$1001),A:A,0)),"&gt;0",INDIRECT("F"&amp;MATCH(A503,A:A,0)&amp;":F"&amp;MATCH(WORKDAY(A503+1,-250,'Hungarian non-working days'!$A$2:$A$1001),A:A,0))),0),IFERROR(AVERAGEIF(INDIRECT("F"&amp;MATCH(A503,A:A,0)&amp;":F"&amp;MATCH(WORKDAY(A503+1,-10,'Hungarian non-working days'!$A$2:$A$1001),A:A,0)),"&gt;0",INDIRECT("F"&amp;MATCH(A503,A:A,0)&amp;":F"&amp;MATCH(WORKDAY(A503+1,-10,'Hungarian non-working days'!$A$2:$A$1001),A:A,0))),0)),"-")</f>
        <v>0</v>
      </c>
      <c r="H503" s="27">
        <f>IF(A503&lt;WORKDAY('Control panel'!$D$10,2,'Hungarian non-working days'!A499:A10497),"",IF(I503="Y",IFERROR(E503/G503,0),"-"))</f>
        <v>0</v>
      </c>
      <c r="I503" s="26" t="str">
        <f>IF(WORKDAY(A503,1,'Hungarian non-working days'!$A$2:$A$1001)=A503+1,"Y","N")</f>
        <v>Y</v>
      </c>
    </row>
    <row r="504" spans="1:9" ht="15">
      <c r="A504" s="1">
        <f>'Control panel'!A513</f>
        <v>44824</v>
      </c>
      <c r="B504" s="4">
        <f>'Control panel'!B513-'Control panel'!C513</f>
        <v>0</v>
      </c>
      <c r="C504" s="28">
        <f>IF(B504&lt;0,-'Control panel'!E513*(B504/1000)*IF('Control panel'!$D$8="Yes",1.27,1),-'Control panel'!D513*(B504/1000)*IF('Control panel'!$D$8="Yes",1.27,1))</f>
        <v>0</v>
      </c>
      <c r="D504" s="3">
        <f>'Control panel'!E513*('Control panel'!C513/1000)</f>
        <v>0</v>
      </c>
      <c r="E504" s="3">
        <f ca="1">IF(I504="Y",+SUM(INDIRECT("C"&amp;MATCH(A504,A:A,0)&amp;":C"&amp;MATCH(WORKDAY(A504+1,-2,'Hungarian non-working days'!$A$2:$A$1001),A:A,0))),"-")</f>
        <v>0</v>
      </c>
      <c r="F504" s="3">
        <f ca="1">IF(I504="Y",SUM(INDIRECT("D"&amp;MATCH(A504,A:A,0)&amp;":D"&amp;MATCH(WORKDAY(A504+1,-2,'Hungarian non-working days'!$A$2:$A$1001),A:A,0))),"-")</f>
        <v>0</v>
      </c>
      <c r="G504" s="3">
        <f ca="1">IF(I504="Y",MAX(IFERROR(AVERAGEIF(INDIRECT("F"&amp;MATCH(A504,A:A,0)&amp;":F"&amp;MATCH(WORKDAY(A504+1,-250,'Hungarian non-working days'!$A$2:$A$1001),A:A,0)),"&gt;0",INDIRECT("F"&amp;MATCH(A504,A:A,0)&amp;":F"&amp;MATCH(WORKDAY(A504+1,-250,'Hungarian non-working days'!$A$2:$A$1001),A:A,0))),0),IFERROR(AVERAGEIF(INDIRECT("F"&amp;MATCH(A504,A:A,0)&amp;":F"&amp;MATCH(WORKDAY(A504+1,-10,'Hungarian non-working days'!$A$2:$A$1001),A:A,0)),"&gt;0",INDIRECT("F"&amp;MATCH(A504,A:A,0)&amp;":F"&amp;MATCH(WORKDAY(A504+1,-10,'Hungarian non-working days'!$A$2:$A$1001),A:A,0))),0)),"-")</f>
        <v>0</v>
      </c>
      <c r="H504" s="27">
        <f>IF(A504&lt;WORKDAY('Control panel'!$D$10,2,'Hungarian non-working days'!A500:A10498),"",IF(I504="Y",IFERROR(E504/G504,0),"-"))</f>
        <v>0</v>
      </c>
      <c r="I504" s="26" t="str">
        <f>IF(WORKDAY(A504,1,'Hungarian non-working days'!$A$2:$A$1001)=A504+1,"Y","N")</f>
        <v>Y</v>
      </c>
    </row>
    <row r="505" spans="1:9" ht="15">
      <c r="A505" s="1">
        <f>'Control panel'!A514</f>
        <v>44823</v>
      </c>
      <c r="B505" s="4">
        <f>'Control panel'!B514-'Control panel'!C514</f>
        <v>0</v>
      </c>
      <c r="C505" s="28">
        <f>IF(B505&lt;0,-'Control panel'!E514*(B505/1000)*IF('Control panel'!$D$8="Yes",1.27,1),-'Control panel'!D514*(B505/1000)*IF('Control panel'!$D$8="Yes",1.27,1))</f>
        <v>0</v>
      </c>
      <c r="D505" s="3">
        <f>'Control panel'!E514*('Control panel'!C514/1000)</f>
        <v>0</v>
      </c>
      <c r="E505" s="3">
        <f ca="1">IF(I505="Y",+SUM(INDIRECT("C"&amp;MATCH(A505,A:A,0)&amp;":C"&amp;MATCH(WORKDAY(A505+1,-2,'Hungarian non-working days'!$A$2:$A$1001),A:A,0))),"-")</f>
        <v>0</v>
      </c>
      <c r="F505" s="3">
        <f ca="1">IF(I505="Y",SUM(INDIRECT("D"&amp;MATCH(A505,A:A,0)&amp;":D"&amp;MATCH(WORKDAY(A505+1,-2,'Hungarian non-working days'!$A$2:$A$1001),A:A,0))),"-")</f>
        <v>0</v>
      </c>
      <c r="G505" s="3">
        <f ca="1">IF(I505="Y",MAX(IFERROR(AVERAGEIF(INDIRECT("F"&amp;MATCH(A505,A:A,0)&amp;":F"&amp;MATCH(WORKDAY(A505+1,-250,'Hungarian non-working days'!$A$2:$A$1001),A:A,0)),"&gt;0",INDIRECT("F"&amp;MATCH(A505,A:A,0)&amp;":F"&amp;MATCH(WORKDAY(A505+1,-250,'Hungarian non-working days'!$A$2:$A$1001),A:A,0))),0),IFERROR(AVERAGEIF(INDIRECT("F"&amp;MATCH(A505,A:A,0)&amp;":F"&amp;MATCH(WORKDAY(A505+1,-10,'Hungarian non-working days'!$A$2:$A$1001),A:A,0)),"&gt;0",INDIRECT("F"&amp;MATCH(A505,A:A,0)&amp;":F"&amp;MATCH(WORKDAY(A505+1,-10,'Hungarian non-working days'!$A$2:$A$1001),A:A,0))),0)),"-")</f>
        <v>0</v>
      </c>
      <c r="H505" s="27">
        <f>IF(A505&lt;WORKDAY('Control panel'!$D$10,2,'Hungarian non-working days'!A501:A10499),"",IF(I505="Y",IFERROR(E505/G505,0),"-"))</f>
        <v>0</v>
      </c>
      <c r="I505" s="26" t="str">
        <f>IF(WORKDAY(A505,1,'Hungarian non-working days'!$A$2:$A$1001)=A505+1,"Y","N")</f>
        <v>Y</v>
      </c>
    </row>
    <row r="506" spans="1:9" ht="15">
      <c r="A506" s="1">
        <f>'Control panel'!A515</f>
        <v>44822</v>
      </c>
      <c r="B506" s="4">
        <f>'Control panel'!B515-'Control panel'!C515</f>
        <v>0</v>
      </c>
      <c r="C506" s="28">
        <f>IF(B506&lt;0,-'Control panel'!E515*(B506/1000)*IF('Control panel'!$D$8="Yes",1.27,1),-'Control panel'!D515*(B506/1000)*IF('Control panel'!$D$8="Yes",1.27,1))</f>
        <v>0</v>
      </c>
      <c r="D506" s="3">
        <f>'Control panel'!E515*('Control panel'!C515/1000)</f>
        <v>0</v>
      </c>
      <c r="E506" s="3">
        <f ca="1">IF(I506="Y",+SUM(INDIRECT("C"&amp;MATCH(A506,A:A,0)&amp;":C"&amp;MATCH(WORKDAY(A506+1,-2,'Hungarian non-working days'!$A$2:$A$1001),A:A,0))),"-")</f>
        <v>0</v>
      </c>
      <c r="F506" s="3">
        <f ca="1">IF(I506="Y",SUM(INDIRECT("D"&amp;MATCH(A506,A:A,0)&amp;":D"&amp;MATCH(WORKDAY(A506+1,-2,'Hungarian non-working days'!$A$2:$A$1001),A:A,0))),"-")</f>
        <v>0</v>
      </c>
      <c r="G506" s="3">
        <f ca="1">IF(I506="Y",MAX(IFERROR(AVERAGEIF(INDIRECT("F"&amp;MATCH(A506,A:A,0)&amp;":F"&amp;MATCH(WORKDAY(A506+1,-250,'Hungarian non-working days'!$A$2:$A$1001),A:A,0)),"&gt;0",INDIRECT("F"&amp;MATCH(A506,A:A,0)&amp;":F"&amp;MATCH(WORKDAY(A506+1,-250,'Hungarian non-working days'!$A$2:$A$1001),A:A,0))),0),IFERROR(AVERAGEIF(INDIRECT("F"&amp;MATCH(A506,A:A,0)&amp;":F"&amp;MATCH(WORKDAY(A506+1,-10,'Hungarian non-working days'!$A$2:$A$1001),A:A,0)),"&gt;0",INDIRECT("F"&amp;MATCH(A506,A:A,0)&amp;":F"&amp;MATCH(WORKDAY(A506+1,-10,'Hungarian non-working days'!$A$2:$A$1001),A:A,0))),0)),"-")</f>
        <v>0</v>
      </c>
      <c r="H506" s="27">
        <f>IF(A506&lt;WORKDAY('Control panel'!$D$10,2,'Hungarian non-working days'!A502:A10500),"",IF(I506="Y",IFERROR(E506/G506,0),"-"))</f>
        <v>0</v>
      </c>
      <c r="I506" s="26" t="str">
        <f>IF(WORKDAY(A506,1,'Hungarian non-working days'!$A$2:$A$1001)=A506+1,"Y","N")</f>
        <v>Y</v>
      </c>
    </row>
    <row r="507" spans="1:9" ht="15">
      <c r="A507" s="1">
        <f>'Control panel'!A516</f>
        <v>44821</v>
      </c>
      <c r="B507" s="4">
        <f>'Control panel'!B516-'Control panel'!C516</f>
        <v>0</v>
      </c>
      <c r="C507" s="28">
        <f>IF(B507&lt;0,-'Control panel'!E516*(B507/1000)*IF('Control panel'!$D$8="Yes",1.27,1),-'Control panel'!D516*(B507/1000)*IF('Control panel'!$D$8="Yes",1.27,1))</f>
        <v>0</v>
      </c>
      <c r="D507" s="3">
        <f>'Control panel'!E516*('Control panel'!C516/1000)</f>
        <v>0</v>
      </c>
      <c r="E507" s="3" t="str">
        <f ca="1">IF(I507="Y",+SUM(INDIRECT("C"&amp;MATCH(A507,A:A,0)&amp;":C"&amp;MATCH(WORKDAY(A507+1,-2,'Hungarian non-working days'!$A$2:$A$1001),A:A,0))),"-")</f>
        <v>-</v>
      </c>
      <c r="F507" s="3" t="str">
        <f ca="1">IF(I507="Y",SUM(INDIRECT("D"&amp;MATCH(A507,A:A,0)&amp;":D"&amp;MATCH(WORKDAY(A507+1,-2,'Hungarian non-working days'!$A$2:$A$1001),A:A,0))),"-")</f>
        <v>-</v>
      </c>
      <c r="G507" s="3" t="str">
        <f ca="1">IF(I507="Y",MAX(IFERROR(AVERAGEIF(INDIRECT("F"&amp;MATCH(A507,A:A,0)&amp;":F"&amp;MATCH(WORKDAY(A507+1,-250,'Hungarian non-working days'!$A$2:$A$1001),A:A,0)),"&gt;0",INDIRECT("F"&amp;MATCH(A507,A:A,0)&amp;":F"&amp;MATCH(WORKDAY(A507+1,-250,'Hungarian non-working days'!$A$2:$A$1001),A:A,0))),0),IFERROR(AVERAGEIF(INDIRECT("F"&amp;MATCH(A507,A:A,0)&amp;":F"&amp;MATCH(WORKDAY(A507+1,-10,'Hungarian non-working days'!$A$2:$A$1001),A:A,0)),"&gt;0",INDIRECT("F"&amp;MATCH(A507,A:A,0)&amp;":F"&amp;MATCH(WORKDAY(A507+1,-10,'Hungarian non-working days'!$A$2:$A$1001),A:A,0))),0)),"-")</f>
        <v>-</v>
      </c>
      <c r="H507" s="27" t="str">
        <f>IF(A507&lt;WORKDAY('Control panel'!$D$10,2,'Hungarian non-working days'!A503:A10501),"",IF(I507="Y",IFERROR(E507/G507,0),"-"))</f>
        <v>-</v>
      </c>
      <c r="I507" s="26" t="str">
        <f>IF(WORKDAY(A507,1,'Hungarian non-working days'!$A$2:$A$1001)=A507+1,"Y","N")</f>
        <v>N</v>
      </c>
    </row>
    <row r="508" spans="1:9" ht="15">
      <c r="A508" s="1">
        <f>'Control panel'!A517</f>
        <v>44820</v>
      </c>
      <c r="B508" s="4">
        <f>'Control panel'!B517-'Control panel'!C517</f>
        <v>0</v>
      </c>
      <c r="C508" s="28">
        <f>IF(B508&lt;0,-'Control panel'!E517*(B508/1000)*IF('Control panel'!$D$8="Yes",1.27,1),-'Control panel'!D517*(B508/1000)*IF('Control panel'!$D$8="Yes",1.27,1))</f>
        <v>0</v>
      </c>
      <c r="D508" s="3">
        <f>'Control panel'!E517*('Control panel'!C517/1000)</f>
        <v>0</v>
      </c>
      <c r="E508" s="3" t="str">
        <f ca="1">IF(I508="Y",+SUM(INDIRECT("C"&amp;MATCH(A508,A:A,0)&amp;":C"&amp;MATCH(WORKDAY(A508+1,-2,'Hungarian non-working days'!$A$2:$A$1001),A:A,0))),"-")</f>
        <v>-</v>
      </c>
      <c r="F508" s="3" t="str">
        <f ca="1">IF(I508="Y",SUM(INDIRECT("D"&amp;MATCH(A508,A:A,0)&amp;":D"&amp;MATCH(WORKDAY(A508+1,-2,'Hungarian non-working days'!$A$2:$A$1001),A:A,0))),"-")</f>
        <v>-</v>
      </c>
      <c r="G508" s="3" t="str">
        <f ca="1">IF(I508="Y",MAX(IFERROR(AVERAGEIF(INDIRECT("F"&amp;MATCH(A508,A:A,0)&amp;":F"&amp;MATCH(WORKDAY(A508+1,-250,'Hungarian non-working days'!$A$2:$A$1001),A:A,0)),"&gt;0",INDIRECT("F"&amp;MATCH(A508,A:A,0)&amp;":F"&amp;MATCH(WORKDAY(A508+1,-250,'Hungarian non-working days'!$A$2:$A$1001),A:A,0))),0),IFERROR(AVERAGEIF(INDIRECT("F"&amp;MATCH(A508,A:A,0)&amp;":F"&amp;MATCH(WORKDAY(A508+1,-10,'Hungarian non-working days'!$A$2:$A$1001),A:A,0)),"&gt;0",INDIRECT("F"&amp;MATCH(A508,A:A,0)&amp;":F"&amp;MATCH(WORKDAY(A508+1,-10,'Hungarian non-working days'!$A$2:$A$1001),A:A,0))),0)),"-")</f>
        <v>-</v>
      </c>
      <c r="H508" s="27" t="str">
        <f>IF(A508&lt;WORKDAY('Control panel'!$D$10,2,'Hungarian non-working days'!A504:A10502),"",IF(I508="Y",IFERROR(E508/G508,0),"-"))</f>
        <v>-</v>
      </c>
      <c r="I508" s="26" t="str">
        <f>IF(WORKDAY(A508,1,'Hungarian non-working days'!$A$2:$A$1001)=A508+1,"Y","N")</f>
        <v>N</v>
      </c>
    </row>
    <row r="509" spans="1:9" ht="15">
      <c r="A509" s="1">
        <f>'Control panel'!A518</f>
        <v>44819</v>
      </c>
      <c r="B509" s="4">
        <f>'Control panel'!B518-'Control panel'!C518</f>
        <v>0</v>
      </c>
      <c r="C509" s="28">
        <f>IF(B509&lt;0,-'Control panel'!E518*(B509/1000)*IF('Control panel'!$D$8="Yes",1.27,1),-'Control panel'!D518*(B509/1000)*IF('Control panel'!$D$8="Yes",1.27,1))</f>
        <v>0</v>
      </c>
      <c r="D509" s="3">
        <f>'Control panel'!E518*('Control panel'!C518/1000)</f>
        <v>0</v>
      </c>
      <c r="E509" s="3">
        <f ca="1">IF(I509="Y",+SUM(INDIRECT("C"&amp;MATCH(A509,A:A,0)&amp;":C"&amp;MATCH(WORKDAY(A509+1,-2,'Hungarian non-working days'!$A$2:$A$1001),A:A,0))),"-")</f>
        <v>0</v>
      </c>
      <c r="F509" s="3">
        <f ca="1">IF(I509="Y",SUM(INDIRECT("D"&amp;MATCH(A509,A:A,0)&amp;":D"&amp;MATCH(WORKDAY(A509+1,-2,'Hungarian non-working days'!$A$2:$A$1001),A:A,0))),"-")</f>
        <v>0</v>
      </c>
      <c r="G509" s="3">
        <f ca="1">IF(I509="Y",MAX(IFERROR(AVERAGEIF(INDIRECT("F"&amp;MATCH(A509,A:A,0)&amp;":F"&amp;MATCH(WORKDAY(A509+1,-250,'Hungarian non-working days'!$A$2:$A$1001),A:A,0)),"&gt;0",INDIRECT("F"&amp;MATCH(A509,A:A,0)&amp;":F"&amp;MATCH(WORKDAY(A509+1,-250,'Hungarian non-working days'!$A$2:$A$1001),A:A,0))),0),IFERROR(AVERAGEIF(INDIRECT("F"&amp;MATCH(A509,A:A,0)&amp;":F"&amp;MATCH(WORKDAY(A509+1,-10,'Hungarian non-working days'!$A$2:$A$1001),A:A,0)),"&gt;0",INDIRECT("F"&amp;MATCH(A509,A:A,0)&amp;":F"&amp;MATCH(WORKDAY(A509+1,-10,'Hungarian non-working days'!$A$2:$A$1001),A:A,0))),0)),"-")</f>
        <v>0</v>
      </c>
      <c r="H509" s="27">
        <f>IF(A509&lt;WORKDAY('Control panel'!$D$10,2,'Hungarian non-working days'!A505:A10503),"",IF(I509="Y",IFERROR(E509/G509,0),"-"))</f>
        <v>0</v>
      </c>
      <c r="I509" s="26" t="str">
        <f>IF(WORKDAY(A509,1,'Hungarian non-working days'!$A$2:$A$1001)=A509+1,"Y","N")</f>
        <v>Y</v>
      </c>
    </row>
    <row r="510" spans="1:9" ht="15">
      <c r="A510" s="1">
        <f>'Control panel'!A519</f>
        <v>44818</v>
      </c>
      <c r="B510" s="4">
        <f>'Control panel'!B519-'Control panel'!C519</f>
        <v>0</v>
      </c>
      <c r="C510" s="28">
        <f>IF(B510&lt;0,-'Control panel'!E519*(B510/1000)*IF('Control panel'!$D$8="Yes",1.27,1),-'Control panel'!D519*(B510/1000)*IF('Control panel'!$D$8="Yes",1.27,1))</f>
        <v>0</v>
      </c>
      <c r="D510" s="3">
        <f>'Control panel'!E519*('Control panel'!C519/1000)</f>
        <v>0</v>
      </c>
      <c r="E510" s="3">
        <f ca="1">IF(I510="Y",+SUM(INDIRECT("C"&amp;MATCH(A510,A:A,0)&amp;":C"&amp;MATCH(WORKDAY(A510+1,-2,'Hungarian non-working days'!$A$2:$A$1001),A:A,0))),"-")</f>
        <v>0</v>
      </c>
      <c r="F510" s="3">
        <f ca="1">IF(I510="Y",SUM(INDIRECT("D"&amp;MATCH(A510,A:A,0)&amp;":D"&amp;MATCH(WORKDAY(A510+1,-2,'Hungarian non-working days'!$A$2:$A$1001),A:A,0))),"-")</f>
        <v>0</v>
      </c>
      <c r="G510" s="3"/>
      <c r="H510" s="27">
        <f>IF(A510&lt;WORKDAY('Control panel'!$D$10,2,'Hungarian non-working days'!A506:A10504),"",IF(I510="Y",IFERROR(E510/G510,0),"-"))</f>
        <v>0</v>
      </c>
      <c r="I510" s="26" t="str">
        <f>IF(WORKDAY(A510,1,'Hungarian non-working days'!$A$2:$A$1001)=A510+1,"Y","N")</f>
        <v>Y</v>
      </c>
    </row>
    <row r="511" spans="1:9" ht="15">
      <c r="A511" s="1">
        <f>'Control panel'!A520</f>
        <v>44817</v>
      </c>
      <c r="B511" s="4">
        <f>'Control panel'!B520-'Control panel'!C520</f>
        <v>0</v>
      </c>
      <c r="C511" s="28">
        <f>IF(B511&lt;0,-'Control panel'!E520*(B511/1000)*IF('Control panel'!$D$8="Yes",1.27,1),-'Control panel'!D520*(B511/1000)*IF('Control panel'!$D$8="Yes",1.27,1))</f>
        <v>0</v>
      </c>
      <c r="D511" s="3">
        <f>'Control panel'!E520*('Control panel'!C520/1000)</f>
        <v>0</v>
      </c>
      <c r="E511" s="3">
        <f ca="1">IF(I511="Y",+SUM(INDIRECT("C"&amp;MATCH(A511,A:A,0)&amp;":C"&amp;MATCH(WORKDAY(A511+1,-2,'Hungarian non-working days'!$A$2:$A$1001),A:A,0))),"-")</f>
        <v>0</v>
      </c>
      <c r="F511" s="3">
        <f ca="1">IF(I511="Y",SUM(INDIRECT("D"&amp;MATCH(A511,A:A,0)&amp;":D"&amp;MATCH(WORKDAY(A511+1,-2,'Hungarian non-working days'!$A$2:$A$1001),A:A,0))),"-")</f>
        <v>0</v>
      </c>
      <c r="G511" s="3"/>
      <c r="H511" s="27">
        <f>IF(A511&lt;WORKDAY('Control panel'!$D$10,2,'Hungarian non-working days'!A507:A10505),"",IF(I511="Y",IFERROR(E511/G511,0),"-"))</f>
        <v>0</v>
      </c>
      <c r="I511" s="26" t="str">
        <f>IF(WORKDAY(A511,1,'Hungarian non-working days'!$A$2:$A$1001)=A511+1,"Y","N")</f>
        <v>Y</v>
      </c>
    </row>
    <row r="512" spans="1:9" ht="15">
      <c r="A512" s="1">
        <f>'Control panel'!A521</f>
        <v>44816</v>
      </c>
      <c r="B512" s="4">
        <f>'Control panel'!B521-'Control panel'!C521</f>
        <v>0</v>
      </c>
      <c r="C512" s="28">
        <f>IF(B512&lt;0,-'Control panel'!E521*(B512/1000)*IF('Control panel'!$D$8="Yes",1.27,1),-'Control panel'!D521*(B512/1000)*IF('Control panel'!$D$8="Yes",1.27,1))</f>
        <v>0</v>
      </c>
      <c r="D512" s="3">
        <f>'Control panel'!E521*('Control panel'!C521/1000)</f>
        <v>0</v>
      </c>
      <c r="E512" s="3">
        <f ca="1">IF(I512="Y",+SUM(INDIRECT("C"&amp;MATCH(A512,A:A,0)&amp;":C"&amp;MATCH(WORKDAY(A512+1,-2,'Hungarian non-working days'!$A$2:$A$1001),A:A,0))),"-")</f>
        <v>0</v>
      </c>
      <c r="F512" s="3">
        <f ca="1">IF(I512="Y",SUM(INDIRECT("D"&amp;MATCH(A512,A:A,0)&amp;":D"&amp;MATCH(WORKDAY(A512+1,-2,'Hungarian non-working days'!$A$2:$A$1001),A:A,0))),"-")</f>
        <v>0</v>
      </c>
      <c r="G512" s="3"/>
      <c r="H512" s="27">
        <f>IF(A512&lt;WORKDAY('Control panel'!$D$10,2,'Hungarian non-working days'!A508:A10506),"",IF(I512="Y",IFERROR(E512/G512,0),"-"))</f>
        <v>0</v>
      </c>
      <c r="I512" s="26" t="str">
        <f>IF(WORKDAY(A512,1,'Hungarian non-working days'!$A$2:$A$1001)=A512+1,"Y","N")</f>
        <v>Y</v>
      </c>
    </row>
    <row r="513" spans="1:9" ht="15">
      <c r="A513" s="1">
        <f>'Control panel'!A522</f>
        <v>44815</v>
      </c>
      <c r="B513" s="4">
        <f>'Control panel'!B522-'Control panel'!C522</f>
        <v>0</v>
      </c>
      <c r="C513" s="28">
        <f>IF(B513&lt;0,-'Control panel'!E522*(B513/1000)*IF('Control panel'!$D$8="Yes",1.27,1),-'Control panel'!D522*(B513/1000)*IF('Control panel'!$D$8="Yes",1.27,1))</f>
        <v>0</v>
      </c>
      <c r="D513" s="3">
        <f>'Control panel'!E522*('Control panel'!C522/1000)</f>
        <v>0</v>
      </c>
      <c r="E513" s="3">
        <f ca="1">IF(I513="Y",+SUM(INDIRECT("C"&amp;MATCH(A513,A:A,0)&amp;":C"&amp;MATCH(WORKDAY(A513+1,-2,'Hungarian non-working days'!$A$2:$A$1001),A:A,0))),"-")</f>
        <v>0</v>
      </c>
      <c r="F513" s="3">
        <f ca="1">IF(I513="Y",SUM(INDIRECT("D"&amp;MATCH(A513,A:A,0)&amp;":D"&amp;MATCH(WORKDAY(A513+1,-2,'Hungarian non-working days'!$A$2:$A$1001),A:A,0))),"-")</f>
        <v>0</v>
      </c>
      <c r="G513" s="3"/>
      <c r="H513" s="27">
        <f>IF(A513&lt;WORKDAY('Control panel'!$D$10,2,'Hungarian non-working days'!A509:A10507),"",IF(I513="Y",IFERROR(E513/G513,0),"-"))</f>
        <v>0</v>
      </c>
      <c r="I513" s="26" t="str">
        <f>IF(WORKDAY(A513,1,'Hungarian non-working days'!$A$2:$A$1001)=A513+1,"Y","N")</f>
        <v>Y</v>
      </c>
    </row>
    <row r="514" spans="1:9" ht="15">
      <c r="A514" s="1">
        <f>'Control panel'!A523</f>
        <v>44814</v>
      </c>
      <c r="B514" s="4">
        <f>'Control panel'!B523-'Control panel'!C523</f>
        <v>0</v>
      </c>
      <c r="C514" s="28">
        <f>IF(B514&lt;0,-'Control panel'!E523*(B514/1000)*IF('Control panel'!$D$8="Yes",1.27,1),-'Control panel'!D523*(B514/1000)*IF('Control panel'!$D$8="Yes",1.27,1))</f>
        <v>0</v>
      </c>
      <c r="D514" s="3">
        <f>'Control panel'!E523*('Control panel'!C523/1000)</f>
        <v>0</v>
      </c>
      <c r="E514" s="3" t="str">
        <f ca="1">IF(I514="Y",+SUM(INDIRECT("C"&amp;MATCH(A514,A:A,0)&amp;":C"&amp;MATCH(WORKDAY(A514+1,-2,'Hungarian non-working days'!$A$2:$A$1001),A:A,0))),"-")</f>
        <v>-</v>
      </c>
      <c r="F514" s="3" t="str">
        <f ca="1">IF(I514="Y",SUM(INDIRECT("D"&amp;MATCH(A514,A:A,0)&amp;":D"&amp;MATCH(WORKDAY(A514+1,-2,'Hungarian non-working days'!$A$2:$A$1001),A:A,0))),"-")</f>
        <v>-</v>
      </c>
      <c r="G514" s="3"/>
      <c r="H514" s="27" t="str">
        <f>IF(A514&lt;WORKDAY('Control panel'!$D$10,2,'Hungarian non-working days'!A510:A10508),"",IF(I514="Y",IFERROR(E514/G514,0),"-"))</f>
        <v>-</v>
      </c>
      <c r="I514" s="26" t="str">
        <f>IF(WORKDAY(A514,1,'Hungarian non-working days'!$A$2:$A$1001)=A514+1,"Y","N")</f>
        <v>N</v>
      </c>
    </row>
    <row r="515" spans="1:9" ht="15">
      <c r="A515" s="1">
        <f>'Control panel'!A524</f>
        <v>44813</v>
      </c>
      <c r="B515" s="4">
        <f>'Control panel'!B524-'Control panel'!C524</f>
        <v>0</v>
      </c>
      <c r="C515" s="28">
        <f>IF(B515&lt;0,-'Control panel'!E524*(B515/1000)*IF('Control panel'!$D$8="Yes",1.27,1),-'Control panel'!D524*(B515/1000)*IF('Control panel'!$D$8="Yes",1.27,1))</f>
        <v>0</v>
      </c>
      <c r="D515" s="3">
        <f>'Control panel'!E524*('Control panel'!C524/1000)</f>
        <v>0</v>
      </c>
      <c r="E515" s="3" t="str">
        <f ca="1">IF(I515="Y",+SUM(INDIRECT("C"&amp;MATCH(A515,A:A,0)&amp;":C"&amp;MATCH(WORKDAY(A515+1,-2,'Hungarian non-working days'!$A$2:$A$1001),A:A,0))),"-")</f>
        <v>-</v>
      </c>
      <c r="F515" s="3" t="str">
        <f ca="1">IF(I515="Y",SUM(INDIRECT("D"&amp;MATCH(A515,A:A,0)&amp;":D"&amp;MATCH(WORKDAY(A515+1,-2,'Hungarian non-working days'!$A$2:$A$1001),A:A,0))),"-")</f>
        <v>-</v>
      </c>
      <c r="G515" s="3"/>
      <c r="H515" s="27" t="str">
        <f>IF(A515&lt;WORKDAY('Control panel'!$D$10,2,'Hungarian non-working days'!A511:A10509),"",IF(I515="Y",IFERROR(E515/G515,0),"-"))</f>
        <v>-</v>
      </c>
      <c r="I515" s="26" t="str">
        <f>IF(WORKDAY(A515,1,'Hungarian non-working days'!$A$2:$A$1001)=A515+1,"Y","N")</f>
        <v>N</v>
      </c>
    </row>
    <row r="516" spans="1:9" ht="15">
      <c r="A516" s="1">
        <f>'Control panel'!A525</f>
        <v>44812</v>
      </c>
      <c r="B516" s="4">
        <f>'Control panel'!B525-'Control panel'!C525</f>
        <v>0</v>
      </c>
      <c r="C516" s="28">
        <f>IF(B516&lt;0,-'Control panel'!E525*(B516/1000)*IF('Control panel'!$D$8="Yes",1.27,1),-'Control panel'!D525*(B516/1000)*IF('Control panel'!$D$8="Yes",1.27,1))</f>
        <v>0</v>
      </c>
      <c r="D516" s="3">
        <f>'Control panel'!E525*('Control panel'!C525/1000)</f>
        <v>0</v>
      </c>
      <c r="E516" s="3">
        <f ca="1">IF(I516="Y",+SUM(INDIRECT("C"&amp;MATCH(A516,A:A,0)&amp;":C"&amp;MATCH(WORKDAY(A516+1,-2,'Hungarian non-working days'!$A$2:$A$1001),A:A,0))),"-")</f>
        <v>0</v>
      </c>
      <c r="F516" s="3">
        <f ca="1">IF(I516="Y",SUM(INDIRECT("D"&amp;MATCH(A516,A:A,0)&amp;":D"&amp;MATCH(WORKDAY(A516+1,-2,'Hungarian non-working days'!$A$2:$A$1001),A:A,0))),"-")</f>
        <v>0</v>
      </c>
      <c r="G516" s="3"/>
      <c r="H516" s="27">
        <f>IF(A516&lt;WORKDAY('Control panel'!$D$10,2,'Hungarian non-working days'!A512:A10510),"",IF(I516="Y",IFERROR(E516/G516,0),"-"))</f>
        <v>0</v>
      </c>
      <c r="I516" s="26" t="str">
        <f>IF(WORKDAY(A516,1,'Hungarian non-working days'!$A$2:$A$1001)=A516+1,"Y","N")</f>
        <v>Y</v>
      </c>
    </row>
    <row r="517" spans="1:9" ht="15">
      <c r="A517" s="1">
        <f>'Control panel'!A526</f>
        <v>44811</v>
      </c>
      <c r="B517" s="4">
        <f>'Control panel'!B526-'Control panel'!C526</f>
        <v>0</v>
      </c>
      <c r="C517" s="28">
        <f>IF(B517&lt;0,-'Control panel'!E526*(B517/1000)*IF('Control panel'!$D$8="Yes",1.27,1),-'Control panel'!D526*(B517/1000)*IF('Control panel'!$D$8="Yes",1.27,1))</f>
        <v>0</v>
      </c>
      <c r="D517" s="3">
        <f>'Control panel'!E526*('Control panel'!C526/1000)</f>
        <v>0</v>
      </c>
      <c r="E517" s="3">
        <f ca="1">IF(I517="Y",+SUM(INDIRECT("C"&amp;MATCH(A517,A:A,0)&amp;":C"&amp;MATCH(WORKDAY(A517+1,-2,'Hungarian non-working days'!$A$2:$A$1001),A:A,0))),"-")</f>
        <v>0</v>
      </c>
      <c r="F517" s="3">
        <f ca="1">IF(I517="Y",SUM(INDIRECT("D"&amp;MATCH(A517,A:A,0)&amp;":D"&amp;MATCH(WORKDAY(A517+1,-2,'Hungarian non-working days'!$A$2:$A$1001),A:A,0))),"-")</f>
        <v>0</v>
      </c>
      <c r="G517" s="3"/>
      <c r="H517" s="27">
        <f>IF(A517&lt;WORKDAY('Control panel'!$D$10,2,'Hungarian non-working days'!A513:A10511),"",IF(I517="Y",IFERROR(E517/G517,0),"-"))</f>
        <v>0</v>
      </c>
      <c r="I517" s="26" t="str">
        <f>IF(WORKDAY(A517,1,'Hungarian non-working days'!$A$2:$A$1001)=A517+1,"Y","N")</f>
        <v>Y</v>
      </c>
    </row>
    <row r="518" spans="1:9" ht="15">
      <c r="A518" s="1">
        <f>'Control panel'!A527</f>
        <v>44810</v>
      </c>
      <c r="B518" s="4">
        <f>'Control panel'!B527-'Control panel'!C527</f>
        <v>0</v>
      </c>
      <c r="C518" s="28">
        <f>IF(B518&lt;0,-'Control panel'!E527*(B518/1000)*IF('Control panel'!$D$8="Yes",1.27,1),-'Control panel'!D527*(B518/1000)*IF('Control panel'!$D$8="Yes",1.27,1))</f>
        <v>0</v>
      </c>
      <c r="D518" s="3">
        <f>'Control panel'!E527*('Control panel'!C527/1000)</f>
        <v>0</v>
      </c>
      <c r="E518" s="3">
        <f ca="1">IF(I518="Y",+SUM(INDIRECT("C"&amp;MATCH(A518,A:A,0)&amp;":C"&amp;MATCH(WORKDAY(A518+1,-2,'Hungarian non-working days'!$A$2:$A$1001),A:A,0))),"-")</f>
        <v>0</v>
      </c>
      <c r="F518" s="3">
        <f ca="1">IF(I518="Y",SUM(INDIRECT("D"&amp;MATCH(A518,A:A,0)&amp;":D"&amp;MATCH(WORKDAY(A518+1,-2,'Hungarian non-working days'!$A$2:$A$1001),A:A,0))),"-")</f>
        <v>0</v>
      </c>
      <c r="G518" s="3"/>
      <c r="H518" s="27">
        <f>IF(A518&lt;WORKDAY('Control panel'!$D$10,2,'Hungarian non-working days'!A514:A10512),"",IF(I518="Y",IFERROR(E518/G518,0),"-"))</f>
        <v>0</v>
      </c>
      <c r="I518" s="26" t="str">
        <f>IF(WORKDAY(A518,1,'Hungarian non-working days'!$A$2:$A$1001)=A518+1,"Y","N")</f>
        <v>Y</v>
      </c>
    </row>
    <row r="519" spans="1:9" ht="15">
      <c r="A519" s="1">
        <f>'Control panel'!A528</f>
        <v>44809</v>
      </c>
      <c r="B519" s="4">
        <f>'Control panel'!B528-'Control panel'!C528</f>
        <v>0</v>
      </c>
      <c r="C519" s="28">
        <f>IF(B519&lt;0,-'Control panel'!E528*(B519/1000)*IF('Control panel'!$D$8="Yes",1.27,1),-'Control panel'!D528*(B519/1000)*IF('Control panel'!$D$8="Yes",1.27,1))</f>
        <v>0</v>
      </c>
      <c r="D519" s="3">
        <f>'Control panel'!E528*('Control panel'!C528/1000)</f>
        <v>0</v>
      </c>
      <c r="E519" s="3">
        <f ca="1">IF(I519="Y",+SUM(INDIRECT("C"&amp;MATCH(A519,A:A,0)&amp;":C"&amp;MATCH(WORKDAY(A519+1,-2,'Hungarian non-working days'!$A$2:$A$1001),A:A,0))),"-")</f>
        <v>0</v>
      </c>
      <c r="F519" s="3">
        <f ca="1">IF(I519="Y",SUM(INDIRECT("D"&amp;MATCH(A519,A:A,0)&amp;":D"&amp;MATCH(WORKDAY(A519+1,-2,'Hungarian non-working days'!$A$2:$A$1001),A:A,0))),"-")</f>
        <v>0</v>
      </c>
      <c r="G519" s="3"/>
      <c r="H519" s="27">
        <f>IF(A519&lt;WORKDAY('Control panel'!$D$10,2,'Hungarian non-working days'!A515:A10513),"",IF(I519="Y",IFERROR(E519/G519,0),"-"))</f>
        <v>0</v>
      </c>
      <c r="I519" s="26" t="str">
        <f>IF(WORKDAY(A519,1,'Hungarian non-working days'!$A$2:$A$1001)=A519+1,"Y","N")</f>
        <v>Y</v>
      </c>
    </row>
    <row r="520" spans="1:9" ht="15">
      <c r="A520" s="1">
        <f>'Control panel'!A529</f>
        <v>44808</v>
      </c>
      <c r="B520" s="4">
        <f>'Control panel'!B529-'Control panel'!C529</f>
        <v>0</v>
      </c>
      <c r="C520" s="28">
        <f>IF(B520&lt;0,-'Control panel'!E529*(B520/1000)*IF('Control panel'!$D$8="Yes",1.27,1),-'Control panel'!D529*(B520/1000)*IF('Control panel'!$D$8="Yes",1.27,1))</f>
        <v>0</v>
      </c>
      <c r="D520" s="3">
        <f>'Control panel'!E529*('Control panel'!C529/1000)</f>
        <v>0</v>
      </c>
      <c r="E520" s="3">
        <f ca="1">IF(I520="Y",+SUM(INDIRECT("C"&amp;MATCH(A520,A:A,0)&amp;":C"&amp;MATCH(WORKDAY(A520+1,-2,'Hungarian non-working days'!$A$2:$A$1001),A:A,0))),"-")</f>
        <v>0</v>
      </c>
      <c r="F520" s="3">
        <f ca="1">IF(I520="Y",SUM(INDIRECT("D"&amp;MATCH(A520,A:A,0)&amp;":D"&amp;MATCH(WORKDAY(A520+1,-2,'Hungarian non-working days'!$A$2:$A$1001),A:A,0))),"-")</f>
        <v>0</v>
      </c>
      <c r="G520" s="3"/>
      <c r="H520" s="27">
        <f>IF(A520&lt;WORKDAY('Control panel'!$D$10,2,'Hungarian non-working days'!A516:A10514),"",IF(I520="Y",IFERROR(E520/G520,0),"-"))</f>
        <v>0</v>
      </c>
      <c r="I520" s="26" t="str">
        <f>IF(WORKDAY(A520,1,'Hungarian non-working days'!$A$2:$A$1001)=A520+1,"Y","N")</f>
        <v>Y</v>
      </c>
    </row>
    <row r="521" spans="1:9" ht="15">
      <c r="A521" s="1">
        <f>'Control panel'!A530</f>
        <v>44807</v>
      </c>
      <c r="B521" s="4">
        <f>'Control panel'!B530-'Control panel'!C530</f>
        <v>0</v>
      </c>
      <c r="C521" s="28">
        <f>IF(B521&lt;0,-'Control panel'!E530*(B521/1000)*IF('Control panel'!$D$8="Yes",1.27,1),-'Control panel'!D530*(B521/1000)*IF('Control panel'!$D$8="Yes",1.27,1))</f>
        <v>0</v>
      </c>
      <c r="D521" s="3">
        <f>'Control panel'!E530*('Control panel'!C530/1000)</f>
        <v>0</v>
      </c>
      <c r="E521" s="3" t="str">
        <f ca="1">IF(I521="Y",+SUM(INDIRECT("C"&amp;MATCH(A521,A:A,0)&amp;":C"&amp;MATCH(WORKDAY(A521+1,-2,'Hungarian non-working days'!$A$2:$A$1001),A:A,0))),"-")</f>
        <v>-</v>
      </c>
      <c r="F521" s="3" t="str">
        <f ca="1">IF(I521="Y",SUM(INDIRECT("D"&amp;MATCH(A521,A:A,0)&amp;":D"&amp;MATCH(WORKDAY(A521+1,-2,'Hungarian non-working days'!$A$2:$A$1001),A:A,0))),"-")</f>
        <v>-</v>
      </c>
      <c r="G521" s="3"/>
      <c r="H521" s="27" t="str">
        <f>IF(A521&lt;WORKDAY('Control panel'!$D$10,2,'Hungarian non-working days'!A517:A10515),"",IF(I521="Y",IFERROR(E521/G521,0),"-"))</f>
        <v>-</v>
      </c>
      <c r="I521" s="26" t="str">
        <f>IF(WORKDAY(A521,1,'Hungarian non-working days'!$A$2:$A$1001)=A521+1,"Y","N")</f>
        <v>N</v>
      </c>
    </row>
    <row r="522" spans="1:9" ht="15">
      <c r="A522" s="1">
        <f>'Control panel'!A531</f>
        <v>44806</v>
      </c>
      <c r="B522" s="4">
        <f>'Control panel'!B531-'Control panel'!C531</f>
        <v>0</v>
      </c>
      <c r="C522" s="28">
        <f>IF(B522&lt;0,-'Control panel'!E531*(B522/1000)*IF('Control panel'!$D$8="Yes",1.27,1),-'Control panel'!D531*(B522/1000)*IF('Control panel'!$D$8="Yes",1.27,1))</f>
        <v>0</v>
      </c>
      <c r="D522" s="3">
        <f>'Control panel'!E531*('Control panel'!C531/1000)</f>
        <v>0</v>
      </c>
      <c r="E522" s="3" t="str">
        <f ca="1">IF(I522="Y",+SUM(INDIRECT("C"&amp;MATCH(A522,A:A,0)&amp;":C"&amp;MATCH(WORKDAY(A522+1,-2,'Hungarian non-working days'!$A$2:$A$1001),A:A,0))),"-")</f>
        <v>-</v>
      </c>
      <c r="F522" s="3" t="str">
        <f ca="1">IF(I522="Y",SUM(INDIRECT("D"&amp;MATCH(A522,A:A,0)&amp;":D"&amp;MATCH(WORKDAY(A522+1,-2,'Hungarian non-working days'!$A$2:$A$1001),A:A,0))),"-")</f>
        <v>-</v>
      </c>
      <c r="G522" s="3"/>
      <c r="H522" s="27" t="str">
        <f>IF(A522&lt;WORKDAY('Control panel'!$D$10,2,'Hungarian non-working days'!A518:A10516),"",IF(I522="Y",IFERROR(E522/G522,0),"-"))</f>
        <v>-</v>
      </c>
      <c r="I522" s="26" t="str">
        <f>IF(WORKDAY(A522,1,'Hungarian non-working days'!$A$2:$A$1001)=A522+1,"Y","N")</f>
        <v>N</v>
      </c>
    </row>
    <row r="523" spans="1:9" ht="15">
      <c r="A523" s="1">
        <f>'Control panel'!A532</f>
        <v>44805</v>
      </c>
      <c r="B523" s="4">
        <f>'Control panel'!B532-'Control panel'!C532</f>
        <v>0</v>
      </c>
      <c r="C523" s="28">
        <f>IF(B523&lt;0,-'Control panel'!E532*(B523/1000)*IF('Control panel'!$D$8="Yes",1.27,1),-'Control panel'!D532*(B523/1000)*IF('Control panel'!$D$8="Yes",1.27,1))</f>
        <v>0</v>
      </c>
      <c r="D523" s="3">
        <f>'Control panel'!E532*('Control panel'!C532/1000)</f>
        <v>0</v>
      </c>
      <c r="E523" s="3">
        <f ca="1">IF(I523="Y",+SUM(INDIRECT("C"&amp;MATCH(A523,A:A,0)&amp;":C"&amp;MATCH(WORKDAY(A523+1,-2,'Hungarian non-working days'!$A$2:$A$1001),A:A,0))),"-")</f>
        <v>0</v>
      </c>
      <c r="F523" s="3">
        <f ca="1">IF(I523="Y",SUM(INDIRECT("D"&amp;MATCH(A523,A:A,0)&amp;":D"&amp;MATCH(WORKDAY(A523+1,-2,'Hungarian non-working days'!$A$2:$A$1001),A:A,0))),"-")</f>
        <v>0</v>
      </c>
      <c r="G523" s="3"/>
      <c r="H523" s="27">
        <f>IF(A523&lt;WORKDAY('Control panel'!$D$10,2,'Hungarian non-working days'!A519:A10517),"",IF(I523="Y",IFERROR(E523/G523,0),"-"))</f>
        <v>0</v>
      </c>
      <c r="I523" s="26" t="str">
        <f>IF(WORKDAY(A523,1,'Hungarian non-working days'!$A$2:$A$1001)=A523+1,"Y","N")</f>
        <v>Y</v>
      </c>
    </row>
    <row r="524" spans="1:9" ht="15">
      <c r="A524" s="1">
        <f>'Control panel'!A533</f>
        <v>44804</v>
      </c>
      <c r="B524" s="4">
        <f>'Control panel'!B533-'Control panel'!C533</f>
        <v>0</v>
      </c>
      <c r="C524" s="28">
        <f>IF(B524&lt;0,-'Control panel'!E533*(B524/1000)*IF('Control panel'!$D$8="Yes",1.27,1),-'Control panel'!D533*(B524/1000)*IF('Control panel'!$D$8="Yes",1.27,1))</f>
        <v>0</v>
      </c>
      <c r="D524" s="3">
        <f>'Control panel'!E533*('Control panel'!C533/1000)</f>
        <v>0</v>
      </c>
      <c r="E524" s="3">
        <f ca="1">IF(I524="Y",+SUM(INDIRECT("C"&amp;MATCH(A524,A:A,0)&amp;":C"&amp;MATCH(WORKDAY(A524+1,-2,'Hungarian non-working days'!$A$2:$A$1001),A:A,0))),"-")</f>
        <v>0</v>
      </c>
      <c r="F524" s="3">
        <f ca="1">IF(I524="Y",SUM(INDIRECT("D"&amp;MATCH(A524,A:A,0)&amp;":D"&amp;MATCH(WORKDAY(A524+1,-2,'Hungarian non-working days'!$A$2:$A$1001),A:A,0))),"-")</f>
        <v>0</v>
      </c>
      <c r="G524" s="3"/>
      <c r="H524" s="27">
        <f>IF(A524&lt;WORKDAY('Control panel'!$D$10,2,'Hungarian non-working days'!A520:A10518),"",IF(I524="Y",IFERROR(E524/G524,0),"-"))</f>
        <v>0</v>
      </c>
      <c r="I524" s="26" t="str">
        <f>IF(WORKDAY(A524,1,'Hungarian non-working days'!$A$2:$A$1001)=A524+1,"Y","N")</f>
        <v>Y</v>
      </c>
    </row>
    <row r="525" spans="1:9" ht="15">
      <c r="A525" s="1">
        <f>'Control panel'!A534</f>
        <v>44803</v>
      </c>
      <c r="B525" s="4">
        <f>'Control panel'!B534-'Control panel'!C534</f>
        <v>0</v>
      </c>
      <c r="C525" s="28">
        <f>IF(B525&lt;0,-'Control panel'!E534*(B525/1000)*IF('Control panel'!$D$8="Yes",1.27,1),-'Control panel'!D534*(B525/1000)*IF('Control panel'!$D$8="Yes",1.27,1))</f>
        <v>0</v>
      </c>
      <c r="D525" s="3">
        <f>'Control panel'!E534*('Control panel'!C534/1000)</f>
        <v>0</v>
      </c>
      <c r="E525" s="3">
        <f ca="1">IF(I525="Y",+SUM(INDIRECT("C"&amp;MATCH(A525,A:A,0)&amp;":C"&amp;MATCH(WORKDAY(A525+1,-2,'Hungarian non-working days'!$A$2:$A$1001),A:A,0))),"-")</f>
        <v>0</v>
      </c>
      <c r="F525" s="3">
        <f ca="1">IF(I525="Y",SUM(INDIRECT("D"&amp;MATCH(A525,A:A,0)&amp;":D"&amp;MATCH(WORKDAY(A525+1,-2,'Hungarian non-working days'!$A$2:$A$1001),A:A,0))),"-")</f>
        <v>0</v>
      </c>
      <c r="G525" s="3"/>
      <c r="H525" s="27">
        <f>IF(A525&lt;WORKDAY('Control panel'!$D$10,2,'Hungarian non-working days'!A521:A10519),"",IF(I525="Y",IFERROR(E525/G525,0),"-"))</f>
        <v>0</v>
      </c>
      <c r="I525" s="26" t="str">
        <f>IF(WORKDAY(A525,1,'Hungarian non-working days'!$A$2:$A$1001)=A525+1,"Y","N")</f>
        <v>Y</v>
      </c>
    </row>
    <row r="526" spans="1:9" ht="15">
      <c r="A526" s="1">
        <f>'Control panel'!A535</f>
        <v>44802</v>
      </c>
      <c r="B526" s="4">
        <f>'Control panel'!B535-'Control panel'!C535</f>
        <v>0</v>
      </c>
      <c r="C526" s="28">
        <f>IF(B526&lt;0,-'Control panel'!E535*(B526/1000)*IF('Control panel'!$D$8="Yes",1.27,1),-'Control panel'!D535*(B526/1000)*IF('Control panel'!$D$8="Yes",1.27,1))</f>
        <v>0</v>
      </c>
      <c r="D526" s="3">
        <f>'Control panel'!E535*('Control panel'!C535/1000)</f>
        <v>0</v>
      </c>
      <c r="E526" s="3">
        <f ca="1">IF(I526="Y",+SUM(INDIRECT("C"&amp;MATCH(A526,A:A,0)&amp;":C"&amp;MATCH(WORKDAY(A526+1,-2,'Hungarian non-working days'!$A$2:$A$1001),A:A,0))),"-")</f>
        <v>0</v>
      </c>
      <c r="F526" s="3">
        <f ca="1">IF(I526="Y",SUM(INDIRECT("D"&amp;MATCH(A526,A:A,0)&amp;":D"&amp;MATCH(WORKDAY(A526+1,-2,'Hungarian non-working days'!$A$2:$A$1001),A:A,0))),"-")</f>
        <v>0</v>
      </c>
      <c r="G526" s="3"/>
      <c r="H526" s="27">
        <f>IF(A526&lt;WORKDAY('Control panel'!$D$10,2,'Hungarian non-working days'!A522:A10520),"",IF(I526="Y",IFERROR(E526/G526,0),"-"))</f>
        <v>0</v>
      </c>
      <c r="I526" s="26" t="str">
        <f>IF(WORKDAY(A526,1,'Hungarian non-working days'!$A$2:$A$1001)=A526+1,"Y","N")</f>
        <v>Y</v>
      </c>
    </row>
    <row r="527" spans="1:9" ht="15">
      <c r="A527" s="1">
        <f>'Control panel'!A536</f>
        <v>44801</v>
      </c>
      <c r="B527" s="4">
        <f>'Control panel'!B536-'Control panel'!C536</f>
        <v>0</v>
      </c>
      <c r="C527" s="28">
        <f>IF(B527&lt;0,-'Control panel'!E536*(B527/1000)*IF('Control panel'!$D$8="Yes",1.27,1),-'Control panel'!D536*(B527/1000)*IF('Control panel'!$D$8="Yes",1.27,1))</f>
        <v>0</v>
      </c>
      <c r="D527" s="3">
        <f>'Control panel'!E536*('Control panel'!C536/1000)</f>
        <v>0</v>
      </c>
      <c r="E527" s="3">
        <f ca="1">IF(I527="Y",+SUM(INDIRECT("C"&amp;MATCH(A527,A:A,0)&amp;":C"&amp;MATCH(WORKDAY(A527+1,-2,'Hungarian non-working days'!$A$2:$A$1001),A:A,0))),"-")</f>
        <v>0</v>
      </c>
      <c r="F527" s="3">
        <f ca="1">IF(I527="Y",SUM(INDIRECT("D"&amp;MATCH(A527,A:A,0)&amp;":D"&amp;MATCH(WORKDAY(A527+1,-2,'Hungarian non-working days'!$A$2:$A$1001),A:A,0))),"-")</f>
        <v>0</v>
      </c>
      <c r="G527" s="3"/>
      <c r="H527" s="27">
        <f>IF(A527&lt;WORKDAY('Control panel'!$D$10,2,'Hungarian non-working days'!A523:A10521),"",IF(I527="Y",IFERROR(E527/G527,0),"-"))</f>
        <v>0</v>
      </c>
      <c r="I527" s="26" t="str">
        <f>IF(WORKDAY(A527,1,'Hungarian non-working days'!$A$2:$A$1001)=A527+1,"Y","N")</f>
        <v>Y</v>
      </c>
    </row>
    <row r="528" spans="1:9" ht="15">
      <c r="A528" s="1">
        <f>'Control panel'!A537</f>
        <v>44800</v>
      </c>
      <c r="B528" s="4">
        <f>'Control panel'!B537-'Control panel'!C537</f>
        <v>0</v>
      </c>
      <c r="C528" s="28">
        <f>IF(B528&lt;0,-'Control panel'!E537*(B528/1000)*IF('Control panel'!$D$8="Yes",1.27,1),-'Control panel'!D537*(B528/1000)*IF('Control panel'!$D$8="Yes",1.27,1))</f>
        <v>0</v>
      </c>
      <c r="D528" s="3">
        <f>'Control panel'!E537*('Control panel'!C537/1000)</f>
        <v>0</v>
      </c>
      <c r="E528" s="3" t="str">
        <f ca="1">IF(I528="Y",+SUM(INDIRECT("C"&amp;MATCH(A528,A:A,0)&amp;":C"&amp;MATCH(WORKDAY(A528+1,-2,'Hungarian non-working days'!$A$2:$A$1001),A:A,0))),"-")</f>
        <v>-</v>
      </c>
      <c r="F528" s="3" t="str">
        <f ca="1">IF(I528="Y",SUM(INDIRECT("D"&amp;MATCH(A528,A:A,0)&amp;":D"&amp;MATCH(WORKDAY(A528+1,-2,'Hungarian non-working days'!$A$2:$A$1001),A:A,0))),"-")</f>
        <v>-</v>
      </c>
      <c r="G528" s="3"/>
      <c r="H528" s="27" t="str">
        <f>IF(A528&lt;WORKDAY('Control panel'!$D$10,2,'Hungarian non-working days'!A524:A10522),"",IF(I528="Y",IFERROR(E528/G528,0),"-"))</f>
        <v>-</v>
      </c>
      <c r="I528" s="26" t="str">
        <f>IF(WORKDAY(A528,1,'Hungarian non-working days'!$A$2:$A$1001)=A528+1,"Y","N")</f>
        <v>N</v>
      </c>
    </row>
    <row r="529" spans="1:9" ht="15">
      <c r="A529" s="1">
        <f>'Control panel'!A538</f>
        <v>44799</v>
      </c>
      <c r="B529" s="4">
        <f>'Control panel'!B538-'Control panel'!C538</f>
        <v>0</v>
      </c>
      <c r="C529" s="28">
        <f>IF(B529&lt;0,-'Control panel'!E538*(B529/1000)*IF('Control panel'!$D$8="Yes",1.27,1),-'Control panel'!D538*(B529/1000)*IF('Control panel'!$D$8="Yes",1.27,1))</f>
        <v>0</v>
      </c>
      <c r="D529" s="3">
        <f>'Control panel'!E538*('Control panel'!C538/1000)</f>
        <v>0</v>
      </c>
      <c r="E529" s="3" t="str">
        <f ca="1">IF(I529="Y",+SUM(INDIRECT("C"&amp;MATCH(A529,A:A,0)&amp;":C"&amp;MATCH(WORKDAY(A529+1,-2,'Hungarian non-working days'!$A$2:$A$1001),A:A,0))),"-")</f>
        <v>-</v>
      </c>
      <c r="F529" s="3" t="str">
        <f ca="1">IF(I529="Y",SUM(INDIRECT("D"&amp;MATCH(A529,A:A,0)&amp;":D"&amp;MATCH(WORKDAY(A529+1,-2,'Hungarian non-working days'!$A$2:$A$1001),A:A,0))),"-")</f>
        <v>-</v>
      </c>
      <c r="G529" s="3"/>
      <c r="H529" s="27" t="str">
        <f>IF(A529&lt;WORKDAY('Control panel'!$D$10,2,'Hungarian non-working days'!A525:A10523),"",IF(I529="Y",IFERROR(E529/G529,0),"-"))</f>
        <v>-</v>
      </c>
      <c r="I529" s="26" t="str">
        <f>IF(WORKDAY(A529,1,'Hungarian non-working days'!$A$2:$A$1001)=A529+1,"Y","N")</f>
        <v>N</v>
      </c>
    </row>
    <row r="530" spans="1:9" ht="15">
      <c r="A530" s="1">
        <f>'Control panel'!A539</f>
        <v>44798</v>
      </c>
      <c r="B530" s="4">
        <f>'Control panel'!B539-'Control panel'!C539</f>
        <v>0</v>
      </c>
      <c r="C530" s="28">
        <f>IF(B530&lt;0,-'Control panel'!E539*(B530/1000)*IF('Control panel'!$D$8="Yes",1.27,1),-'Control panel'!D539*(B530/1000)*IF('Control panel'!$D$8="Yes",1.27,1))</f>
        <v>0</v>
      </c>
      <c r="D530" s="3">
        <f>'Control panel'!E539*('Control panel'!C539/1000)</f>
        <v>0</v>
      </c>
      <c r="E530" s="3">
        <f ca="1">IF(I530="Y",+SUM(INDIRECT("C"&amp;MATCH(A530,A:A,0)&amp;":C"&amp;MATCH(WORKDAY(A530+1,-2,'Hungarian non-working days'!$A$2:$A$1001),A:A,0))),"-")</f>
        <v>0</v>
      </c>
      <c r="F530" s="3">
        <f ca="1">IF(I530="Y",SUM(INDIRECT("D"&amp;MATCH(A530,A:A,0)&amp;":D"&amp;MATCH(WORKDAY(A530+1,-2,'Hungarian non-working days'!$A$2:$A$1001),A:A,0))),"-")</f>
        <v>0</v>
      </c>
      <c r="G530" s="3"/>
      <c r="H530" s="27">
        <f>IF(A530&lt;WORKDAY('Control panel'!$D$10,2,'Hungarian non-working days'!A526:A10524),"",IF(I530="Y",IFERROR(E530/G530,0),"-"))</f>
        <v>0</v>
      </c>
      <c r="I530" s="26" t="str">
        <f>IF(WORKDAY(A530,1,'Hungarian non-working days'!$A$2:$A$1001)=A530+1,"Y","N")</f>
        <v>Y</v>
      </c>
    </row>
    <row r="531" spans="1:9" ht="15">
      <c r="A531" s="1">
        <f>'Control panel'!A540</f>
        <v>44797</v>
      </c>
      <c r="B531" s="4">
        <f>'Control panel'!B540-'Control panel'!C540</f>
        <v>0</v>
      </c>
      <c r="C531" s="28">
        <f>IF(B531&lt;0,-'Control panel'!E540*(B531/1000)*IF('Control panel'!$D$8="Yes",1.27,1),-'Control panel'!D540*(B531/1000)*IF('Control panel'!$D$8="Yes",1.27,1))</f>
        <v>0</v>
      </c>
      <c r="D531" s="3">
        <f>'Control panel'!E540*('Control panel'!C540/1000)</f>
        <v>0</v>
      </c>
      <c r="E531" s="3">
        <f ca="1">IF(I531="Y",+SUM(INDIRECT("C"&amp;MATCH(A531,A:A,0)&amp;":C"&amp;MATCH(WORKDAY(A531+1,-2,'Hungarian non-working days'!$A$2:$A$1001),A:A,0))),"-")</f>
        <v>0</v>
      </c>
      <c r="F531" s="3">
        <f ca="1">IF(I531="Y",SUM(INDIRECT("D"&amp;MATCH(A531,A:A,0)&amp;":D"&amp;MATCH(WORKDAY(A531+1,-2,'Hungarian non-working days'!$A$2:$A$1001),A:A,0))),"-")</f>
        <v>0</v>
      </c>
      <c r="G531" s="3"/>
      <c r="H531" s="27">
        <f>IF(A531&lt;WORKDAY('Control panel'!$D$10,2,'Hungarian non-working days'!A527:A10525),"",IF(I531="Y",IFERROR(E531/G531,0),"-"))</f>
        <v>0</v>
      </c>
      <c r="I531" s="26" t="str">
        <f>IF(WORKDAY(A531,1,'Hungarian non-working days'!$A$2:$A$1001)=A531+1,"Y","N")</f>
        <v>Y</v>
      </c>
    </row>
    <row r="532" spans="1:9" ht="15">
      <c r="A532" s="1">
        <f>'Control panel'!A541</f>
        <v>44796</v>
      </c>
      <c r="B532" s="4">
        <f>'Control panel'!B541-'Control panel'!C541</f>
        <v>0</v>
      </c>
      <c r="C532" s="28">
        <f>IF(B532&lt;0,-'Control panel'!E541*(B532/1000)*IF('Control panel'!$D$8="Yes",1.27,1),-'Control panel'!D541*(B532/1000)*IF('Control panel'!$D$8="Yes",1.27,1))</f>
        <v>0</v>
      </c>
      <c r="D532" s="3">
        <f>'Control panel'!E541*('Control panel'!C541/1000)</f>
        <v>0</v>
      </c>
      <c r="E532" s="3">
        <f ca="1">IF(I532="Y",+SUM(INDIRECT("C"&amp;MATCH(A532,A:A,0)&amp;":C"&amp;MATCH(WORKDAY(A532+1,-2,'Hungarian non-working days'!$A$2:$A$1001),A:A,0))),"-")</f>
        <v>0</v>
      </c>
      <c r="F532" s="3">
        <f ca="1">IF(I532="Y",SUM(INDIRECT("D"&amp;MATCH(A532,A:A,0)&amp;":D"&amp;MATCH(WORKDAY(A532+1,-2,'Hungarian non-working days'!$A$2:$A$1001),A:A,0))),"-")</f>
        <v>0</v>
      </c>
      <c r="G532" s="3"/>
      <c r="H532" s="27">
        <f>IF(A532&lt;WORKDAY('Control panel'!$D$10,2,'Hungarian non-working days'!A528:A10526),"",IF(I532="Y",IFERROR(E532/G532,0),"-"))</f>
        <v>0</v>
      </c>
      <c r="I532" s="26" t="str">
        <f>IF(WORKDAY(A532,1,'Hungarian non-working days'!$A$2:$A$1001)=A532+1,"Y","N")</f>
        <v>Y</v>
      </c>
    </row>
    <row r="533" spans="1:9" ht="15">
      <c r="A533" s="1">
        <f>'Control panel'!A542</f>
        <v>44795</v>
      </c>
      <c r="B533" s="4">
        <f>'Control panel'!B542-'Control panel'!C542</f>
        <v>0</v>
      </c>
      <c r="C533" s="28">
        <f>IF(B533&lt;0,-'Control panel'!E542*(B533/1000)*IF('Control panel'!$D$8="Yes",1.27,1),-'Control panel'!D542*(B533/1000)*IF('Control panel'!$D$8="Yes",1.27,1))</f>
        <v>0</v>
      </c>
      <c r="D533" s="3">
        <f>'Control panel'!E542*('Control panel'!C542/1000)</f>
        <v>0</v>
      </c>
      <c r="E533" s="3">
        <f ca="1">IF(I533="Y",+SUM(INDIRECT("C"&amp;MATCH(A533,A:A,0)&amp;":C"&amp;MATCH(WORKDAY(A533+1,-2,'Hungarian non-working days'!$A$2:$A$1001),A:A,0))),"-")</f>
        <v>0</v>
      </c>
      <c r="F533" s="3">
        <f ca="1">IF(I533="Y",SUM(INDIRECT("D"&amp;MATCH(A533,A:A,0)&amp;":D"&amp;MATCH(WORKDAY(A533+1,-2,'Hungarian non-working days'!$A$2:$A$1001),A:A,0))),"-")</f>
        <v>0</v>
      </c>
      <c r="G533" s="3"/>
      <c r="H533" s="27">
        <f>IF(A533&lt;WORKDAY('Control panel'!$D$10,2,'Hungarian non-working days'!A529:A10527),"",IF(I533="Y",IFERROR(E533/G533,0),"-"))</f>
        <v>0</v>
      </c>
      <c r="I533" s="26" t="str">
        <f>IF(WORKDAY(A533,1,'Hungarian non-working days'!$A$2:$A$1001)=A533+1,"Y","N")</f>
        <v>Y</v>
      </c>
    </row>
    <row r="534" spans="1:9" ht="15">
      <c r="A534" s="1">
        <f>'Control panel'!A543</f>
        <v>44794</v>
      </c>
      <c r="B534" s="4">
        <f>'Control panel'!B543-'Control panel'!C543</f>
        <v>0</v>
      </c>
      <c r="C534" s="28">
        <f>IF(B534&lt;0,-'Control panel'!E543*(B534/1000)*IF('Control panel'!$D$8="Yes",1.27,1),-'Control panel'!D543*(B534/1000)*IF('Control panel'!$D$8="Yes",1.27,1))</f>
        <v>0</v>
      </c>
      <c r="D534" s="3">
        <f>'Control panel'!E543*('Control panel'!C543/1000)</f>
        <v>0</v>
      </c>
      <c r="E534" s="3">
        <f ca="1">IF(I534="Y",+SUM(INDIRECT("C"&amp;MATCH(A534,A:A,0)&amp;":C"&amp;MATCH(WORKDAY(A534+1,-2,'Hungarian non-working days'!$A$2:$A$1001),A:A,0))),"-")</f>
        <v>0</v>
      </c>
      <c r="F534" s="3">
        <f ca="1">IF(I534="Y",SUM(INDIRECT("D"&amp;MATCH(A534,A:A,0)&amp;":D"&amp;MATCH(WORKDAY(A534+1,-2,'Hungarian non-working days'!$A$2:$A$1001),A:A,0))),"-")</f>
        <v>0</v>
      </c>
      <c r="G534" s="3"/>
      <c r="H534" s="27">
        <f>IF(A534&lt;WORKDAY('Control panel'!$D$10,2,'Hungarian non-working days'!A530:A10528),"",IF(I534="Y",IFERROR(E534/G534,0),"-"))</f>
        <v>0</v>
      </c>
      <c r="I534" s="26" t="str">
        <f>IF(WORKDAY(A534,1,'Hungarian non-working days'!$A$2:$A$1001)=A534+1,"Y","N")</f>
        <v>Y</v>
      </c>
    </row>
    <row r="535" spans="1:9" ht="15">
      <c r="A535" s="1">
        <f>'Control panel'!A544</f>
        <v>44793</v>
      </c>
      <c r="B535" s="4">
        <f>'Control panel'!B544-'Control panel'!C544</f>
        <v>0</v>
      </c>
      <c r="C535" s="28">
        <f>IF(B535&lt;0,-'Control panel'!E544*(B535/1000)*IF('Control panel'!$D$8="Yes",1.27,1),-'Control panel'!D544*(B535/1000)*IF('Control panel'!$D$8="Yes",1.27,1))</f>
        <v>0</v>
      </c>
      <c r="D535" s="3">
        <f>'Control panel'!E544*('Control panel'!C544/1000)</f>
        <v>0</v>
      </c>
      <c r="E535" s="3" t="str">
        <f ca="1">IF(I535="Y",+SUM(INDIRECT("C"&amp;MATCH(A535,A:A,0)&amp;":C"&amp;MATCH(WORKDAY(A535+1,-2,'Hungarian non-working days'!$A$2:$A$1001),A:A,0))),"-")</f>
        <v>-</v>
      </c>
      <c r="F535" s="3" t="str">
        <f ca="1">IF(I535="Y",SUM(INDIRECT("D"&amp;MATCH(A535,A:A,0)&amp;":D"&amp;MATCH(WORKDAY(A535+1,-2,'Hungarian non-working days'!$A$2:$A$1001),A:A,0))),"-")</f>
        <v>-</v>
      </c>
      <c r="G535" s="3"/>
      <c r="H535" s="27" t="str">
        <f>IF(A535&lt;WORKDAY('Control panel'!$D$10,2,'Hungarian non-working days'!A531:A10529),"",IF(I535="Y",IFERROR(E535/G535,0),"-"))</f>
        <v>-</v>
      </c>
      <c r="I535" s="26" t="str">
        <f>IF(WORKDAY(A535,1,'Hungarian non-working days'!$A$2:$A$1001)=A535+1,"Y","N")</f>
        <v>N</v>
      </c>
    </row>
    <row r="536" spans="1:9" ht="15">
      <c r="A536" s="1">
        <f>'Control panel'!A545</f>
        <v>44792</v>
      </c>
      <c r="B536" s="4">
        <f>'Control panel'!B545-'Control panel'!C545</f>
        <v>0</v>
      </c>
      <c r="C536" s="28">
        <f>IF(B536&lt;0,-'Control panel'!E545*(B536/1000)*IF('Control panel'!$D$8="Yes",1.27,1),-'Control panel'!D545*(B536/1000)*IF('Control panel'!$D$8="Yes",1.27,1))</f>
        <v>0</v>
      </c>
      <c r="D536" s="3">
        <f>'Control panel'!E545*('Control panel'!C545/1000)</f>
        <v>0</v>
      </c>
      <c r="E536" s="3" t="str">
        <f ca="1">IF(I536="Y",+SUM(INDIRECT("C"&amp;MATCH(A536,A:A,0)&amp;":C"&amp;MATCH(WORKDAY(A536+1,-2,'Hungarian non-working days'!$A$2:$A$1001),A:A,0))),"-")</f>
        <v>-</v>
      </c>
      <c r="F536" s="3" t="str">
        <f ca="1">IF(I536="Y",SUM(INDIRECT("D"&amp;MATCH(A536,A:A,0)&amp;":D"&amp;MATCH(WORKDAY(A536+1,-2,'Hungarian non-working days'!$A$2:$A$1001),A:A,0))),"-")</f>
        <v>-</v>
      </c>
      <c r="G536" s="3"/>
      <c r="H536" s="27" t="str">
        <f>IF(A536&lt;WORKDAY('Control panel'!$D$10,2,'Hungarian non-working days'!A532:A10530),"",IF(I536="Y",IFERROR(E536/G536,0),"-"))</f>
        <v>-</v>
      </c>
      <c r="I536" s="26" t="str">
        <f>IF(WORKDAY(A536,1,'Hungarian non-working days'!$A$2:$A$1001)=A536+1,"Y","N")</f>
        <v>N</v>
      </c>
    </row>
    <row r="537" spans="1:9" ht="15">
      <c r="A537" s="1">
        <f>'Control panel'!A546</f>
        <v>44791</v>
      </c>
      <c r="B537" s="4">
        <f>'Control panel'!B546-'Control panel'!C546</f>
        <v>0</v>
      </c>
      <c r="C537" s="28">
        <f>IF(B537&lt;0,-'Control panel'!E546*(B537/1000)*IF('Control panel'!$D$8="Yes",1.27,1),-'Control panel'!D546*(B537/1000)*IF('Control panel'!$D$8="Yes",1.27,1))</f>
        <v>0</v>
      </c>
      <c r="D537" s="3">
        <f>'Control panel'!E546*('Control panel'!C546/1000)</f>
        <v>0</v>
      </c>
      <c r="E537" s="3">
        <f ca="1">IF(I537="Y",+SUM(INDIRECT("C"&amp;MATCH(A537,A:A,0)&amp;":C"&amp;MATCH(WORKDAY(A537+1,-2,'Hungarian non-working days'!$A$2:$A$1001),A:A,0))),"-")</f>
        <v>0</v>
      </c>
      <c r="F537" s="3">
        <f ca="1">IF(I537="Y",SUM(INDIRECT("D"&amp;MATCH(A537,A:A,0)&amp;":D"&amp;MATCH(WORKDAY(A537+1,-2,'Hungarian non-working days'!$A$2:$A$1001),A:A,0))),"-")</f>
        <v>0</v>
      </c>
      <c r="G537" s="3"/>
      <c r="H537" s="27">
        <f>IF(A537&lt;WORKDAY('Control panel'!$D$10,2,'Hungarian non-working days'!A533:A10531),"",IF(I537="Y",IFERROR(E537/G537,0),"-"))</f>
        <v>0</v>
      </c>
      <c r="I537" s="26" t="str">
        <f>IF(WORKDAY(A537,1,'Hungarian non-working days'!$A$2:$A$1001)=A537+1,"Y","N")</f>
        <v>Y</v>
      </c>
    </row>
    <row r="538" spans="1:9" ht="15">
      <c r="A538" s="1">
        <f>'Control panel'!A547</f>
        <v>44790</v>
      </c>
      <c r="B538" s="4">
        <f>'Control panel'!B547-'Control panel'!C547</f>
        <v>0</v>
      </c>
      <c r="C538" s="28">
        <f>IF(B538&lt;0,-'Control panel'!E547*(B538/1000)*IF('Control panel'!$D$8="Yes",1.27,1),-'Control panel'!D547*(B538/1000)*IF('Control panel'!$D$8="Yes",1.27,1))</f>
        <v>0</v>
      </c>
      <c r="D538" s="3">
        <f>'Control panel'!E547*('Control panel'!C547/1000)</f>
        <v>0</v>
      </c>
      <c r="E538" s="3">
        <f ca="1">IF(I538="Y",+SUM(INDIRECT("C"&amp;MATCH(A538,A:A,0)&amp;":C"&amp;MATCH(WORKDAY(A538+1,-2,'Hungarian non-working days'!$A$2:$A$1001),A:A,0))),"-")</f>
        <v>0</v>
      </c>
      <c r="F538" s="3">
        <f ca="1">IF(I538="Y",SUM(INDIRECT("D"&amp;MATCH(A538,A:A,0)&amp;":D"&amp;MATCH(WORKDAY(A538+1,-2,'Hungarian non-working days'!$A$2:$A$1001),A:A,0))),"-")</f>
        <v>0</v>
      </c>
      <c r="G538" s="3"/>
      <c r="H538" s="27">
        <f>IF(A538&lt;WORKDAY('Control panel'!$D$10,2,'Hungarian non-working days'!A534:A10532),"",IF(I538="Y",IFERROR(E538/G538,0),"-"))</f>
        <v>0</v>
      </c>
      <c r="I538" s="26" t="str">
        <f>IF(WORKDAY(A538,1,'Hungarian non-working days'!$A$2:$A$1001)=A538+1,"Y","N")</f>
        <v>Y</v>
      </c>
    </row>
    <row r="539" spans="1:9" ht="15">
      <c r="A539" s="1">
        <f>'Control panel'!A548</f>
        <v>44789</v>
      </c>
      <c r="B539" s="4">
        <f>'Control panel'!B548-'Control panel'!C548</f>
        <v>0</v>
      </c>
      <c r="C539" s="28">
        <f>IF(B539&lt;0,-'Control panel'!E548*(B539/1000)*IF('Control panel'!$D$8="Yes",1.27,1),-'Control panel'!D548*(B539/1000)*IF('Control panel'!$D$8="Yes",1.27,1))</f>
        <v>0</v>
      </c>
      <c r="D539" s="3">
        <f>'Control panel'!E548*('Control panel'!C548/1000)</f>
        <v>0</v>
      </c>
      <c r="E539" s="3">
        <f ca="1">IF(I539="Y",+SUM(INDIRECT("C"&amp;MATCH(A539,A:A,0)&amp;":C"&amp;MATCH(WORKDAY(A539+1,-2,'Hungarian non-working days'!$A$2:$A$1001),A:A,0))),"-")</f>
        <v>0</v>
      </c>
      <c r="F539" s="3">
        <f ca="1">IF(I539="Y",SUM(INDIRECT("D"&amp;MATCH(A539,A:A,0)&amp;":D"&amp;MATCH(WORKDAY(A539+1,-2,'Hungarian non-working days'!$A$2:$A$1001),A:A,0))),"-")</f>
        <v>0</v>
      </c>
      <c r="G539" s="3"/>
      <c r="H539" s="27">
        <f>IF(A539&lt;WORKDAY('Control panel'!$D$10,2,'Hungarian non-working days'!A535:A10533),"",IF(I539="Y",IFERROR(E539/G539,0),"-"))</f>
        <v>0</v>
      </c>
      <c r="I539" s="26" t="str">
        <f>IF(WORKDAY(A539,1,'Hungarian non-working days'!$A$2:$A$1001)=A539+1,"Y","N")</f>
        <v>Y</v>
      </c>
    </row>
    <row r="540" spans="1:9" ht="15">
      <c r="A540" s="1">
        <f>'Control panel'!A549</f>
        <v>44788</v>
      </c>
      <c r="B540" s="4">
        <f>'Control panel'!B549-'Control panel'!C549</f>
        <v>0</v>
      </c>
      <c r="C540" s="28">
        <f>IF(B540&lt;0,-'Control panel'!E549*(B540/1000)*IF('Control panel'!$D$8="Yes",1.27,1),-'Control panel'!D549*(B540/1000)*IF('Control panel'!$D$8="Yes",1.27,1))</f>
        <v>0</v>
      </c>
      <c r="D540" s="3">
        <f>'Control panel'!E549*('Control panel'!C549/1000)</f>
        <v>0</v>
      </c>
      <c r="E540" s="3">
        <f ca="1">IF(I540="Y",+SUM(INDIRECT("C"&amp;MATCH(A540,A:A,0)&amp;":C"&amp;MATCH(WORKDAY(A540+1,-2,'Hungarian non-working days'!$A$2:$A$1001),A:A,0))),"-")</f>
        <v>0</v>
      </c>
      <c r="F540" s="3">
        <f ca="1">IF(I540="Y",SUM(INDIRECT("D"&amp;MATCH(A540,A:A,0)&amp;":D"&amp;MATCH(WORKDAY(A540+1,-2,'Hungarian non-working days'!$A$2:$A$1001),A:A,0))),"-")</f>
        <v>0</v>
      </c>
      <c r="G540" s="3"/>
      <c r="H540" s="27">
        <f>IF(A540&lt;WORKDAY('Control panel'!$D$10,2,'Hungarian non-working days'!A536:A10534),"",IF(I540="Y",IFERROR(E540/G540,0),"-"))</f>
        <v>0</v>
      </c>
      <c r="I540" s="26" t="str">
        <f>IF(WORKDAY(A540,1,'Hungarian non-working days'!$A$2:$A$1001)=A540+1,"Y","N")</f>
        <v>Y</v>
      </c>
    </row>
    <row r="541" spans="1:9" ht="15">
      <c r="A541" s="1">
        <f>'Control panel'!A550</f>
        <v>44787</v>
      </c>
      <c r="B541" s="4">
        <f>'Control panel'!B550-'Control panel'!C550</f>
        <v>0</v>
      </c>
      <c r="C541" s="28">
        <f>IF(B541&lt;0,-'Control panel'!E550*(B541/1000)*IF('Control panel'!$D$8="Yes",1.27,1),-'Control panel'!D550*(B541/1000)*IF('Control panel'!$D$8="Yes",1.27,1))</f>
        <v>0</v>
      </c>
      <c r="D541" s="3">
        <f>'Control panel'!E550*('Control panel'!C550/1000)</f>
        <v>0</v>
      </c>
      <c r="E541" s="3">
        <f ca="1">IF(I541="Y",+SUM(INDIRECT("C"&amp;MATCH(A541,A:A,0)&amp;":C"&amp;MATCH(WORKDAY(A541+1,-2,'Hungarian non-working days'!$A$2:$A$1001),A:A,0))),"-")</f>
        <v>0</v>
      </c>
      <c r="F541" s="3">
        <f ca="1">IF(I541="Y",SUM(INDIRECT("D"&amp;MATCH(A541,A:A,0)&amp;":D"&amp;MATCH(WORKDAY(A541+1,-2,'Hungarian non-working days'!$A$2:$A$1001),A:A,0))),"-")</f>
        <v>0</v>
      </c>
      <c r="G541" s="3"/>
      <c r="H541" s="27">
        <f>IF(A541&lt;WORKDAY('Control panel'!$D$10,2,'Hungarian non-working days'!A537:A10535),"",IF(I541="Y",IFERROR(E541/G541,0),"-"))</f>
        <v>0</v>
      </c>
      <c r="I541" s="26" t="str">
        <f>IF(WORKDAY(A541,1,'Hungarian non-working days'!$A$2:$A$1001)=A541+1,"Y","N")</f>
        <v>Y</v>
      </c>
    </row>
    <row r="542" spans="1:9" ht="15">
      <c r="A542" s="1">
        <f>'Control panel'!A551</f>
        <v>44786</v>
      </c>
      <c r="B542" s="4">
        <f>'Control panel'!B551-'Control panel'!C551</f>
        <v>0</v>
      </c>
      <c r="C542" s="28">
        <f>IF(B542&lt;0,-'Control panel'!E551*(B542/1000)*IF('Control panel'!$D$8="Yes",1.27,1),-'Control panel'!D551*(B542/1000)*IF('Control panel'!$D$8="Yes",1.27,1))</f>
        <v>0</v>
      </c>
      <c r="D542" s="3">
        <f>'Control panel'!E551*('Control panel'!C551/1000)</f>
        <v>0</v>
      </c>
      <c r="E542" s="3" t="str">
        <f ca="1">IF(I542="Y",+SUM(INDIRECT("C"&amp;MATCH(A542,A:A,0)&amp;":C"&amp;MATCH(WORKDAY(A542+1,-2,'Hungarian non-working days'!$A$2:$A$1001),A:A,0))),"-")</f>
        <v>-</v>
      </c>
      <c r="F542" s="3" t="str">
        <f ca="1">IF(I542="Y",SUM(INDIRECT("D"&amp;MATCH(A542,A:A,0)&amp;":D"&amp;MATCH(WORKDAY(A542+1,-2,'Hungarian non-working days'!$A$2:$A$1001),A:A,0))),"-")</f>
        <v>-</v>
      </c>
      <c r="G542" s="3"/>
      <c r="H542" s="27" t="str">
        <f>IF(A542&lt;WORKDAY('Control panel'!$D$10,2,'Hungarian non-working days'!A538:A10536),"",IF(I542="Y",IFERROR(E542/G542,0),"-"))</f>
        <v>-</v>
      </c>
      <c r="I542" s="26" t="str">
        <f>IF(WORKDAY(A542,1,'Hungarian non-working days'!$A$2:$A$1001)=A542+1,"Y","N")</f>
        <v>N</v>
      </c>
    </row>
    <row r="543" spans="1:9" ht="15">
      <c r="A543" s="1">
        <f>'Control panel'!A552</f>
        <v>44785</v>
      </c>
      <c r="B543" s="4">
        <f>'Control panel'!B552-'Control panel'!C552</f>
        <v>0</v>
      </c>
      <c r="C543" s="28">
        <f>IF(B543&lt;0,-'Control panel'!E552*(B543/1000)*IF('Control panel'!$D$8="Yes",1.27,1),-'Control panel'!D552*(B543/1000)*IF('Control panel'!$D$8="Yes",1.27,1))</f>
        <v>0</v>
      </c>
      <c r="D543" s="3">
        <f>'Control panel'!E552*('Control panel'!C552/1000)</f>
        <v>0</v>
      </c>
      <c r="E543" s="3" t="str">
        <f ca="1">IF(I543="Y",+SUM(INDIRECT("C"&amp;MATCH(A543,A:A,0)&amp;":C"&amp;MATCH(WORKDAY(A543+1,-2,'Hungarian non-working days'!$A$2:$A$1001),A:A,0))),"-")</f>
        <v>-</v>
      </c>
      <c r="F543" s="3" t="str">
        <f ca="1">IF(I543="Y",SUM(INDIRECT("D"&amp;MATCH(A543,A:A,0)&amp;":D"&amp;MATCH(WORKDAY(A543+1,-2,'Hungarian non-working days'!$A$2:$A$1001),A:A,0))),"-")</f>
        <v>-</v>
      </c>
      <c r="G543" s="3"/>
      <c r="H543" s="27" t="str">
        <f>IF(A543&lt;WORKDAY('Control panel'!$D$10,2,'Hungarian non-working days'!A539:A10537),"",IF(I543="Y",IFERROR(E543/G543,0),"-"))</f>
        <v>-</v>
      </c>
      <c r="I543" s="26" t="str">
        <f>IF(WORKDAY(A543,1,'Hungarian non-working days'!$A$2:$A$1001)=A543+1,"Y","N")</f>
        <v>N</v>
      </c>
    </row>
    <row r="544" spans="1:9" ht="15">
      <c r="A544" s="1">
        <f>'Control panel'!A553</f>
        <v>44784</v>
      </c>
      <c r="B544" s="4">
        <f>'Control panel'!B553-'Control panel'!C553</f>
        <v>0</v>
      </c>
      <c r="C544" s="28">
        <f>IF(B544&lt;0,-'Control panel'!E553*(B544/1000)*IF('Control panel'!$D$8="Yes",1.27,1),-'Control panel'!D553*(B544/1000)*IF('Control panel'!$D$8="Yes",1.27,1))</f>
        <v>0</v>
      </c>
      <c r="D544" s="3">
        <f>'Control panel'!E553*('Control panel'!C553/1000)</f>
        <v>0</v>
      </c>
      <c r="E544" s="3">
        <f ca="1">IF(I544="Y",+SUM(INDIRECT("C"&amp;MATCH(A544,A:A,0)&amp;":C"&amp;MATCH(WORKDAY(A544+1,-2,'Hungarian non-working days'!$A$2:$A$1001),A:A,0))),"-")</f>
        <v>0</v>
      </c>
      <c r="F544" s="3">
        <f ca="1">IF(I544="Y",SUM(INDIRECT("D"&amp;MATCH(A544,A:A,0)&amp;":D"&amp;MATCH(WORKDAY(A544+1,-2,'Hungarian non-working days'!$A$2:$A$1001),A:A,0))),"-")</f>
        <v>0</v>
      </c>
      <c r="G544" s="3"/>
      <c r="H544" s="27">
        <f>IF(A544&lt;WORKDAY('Control panel'!$D$10,2,'Hungarian non-working days'!A540:A10538),"",IF(I544="Y",IFERROR(E544/G544,0),"-"))</f>
        <v>0</v>
      </c>
      <c r="I544" s="26" t="str">
        <f>IF(WORKDAY(A544,1,'Hungarian non-working days'!$A$2:$A$1001)=A544+1,"Y","N")</f>
        <v>Y</v>
      </c>
    </row>
    <row r="545" spans="1:9" ht="15">
      <c r="A545" s="1">
        <f>'Control panel'!A554</f>
        <v>44783</v>
      </c>
      <c r="B545" s="4">
        <f>'Control panel'!B554-'Control panel'!C554</f>
        <v>0</v>
      </c>
      <c r="C545" s="28">
        <f>IF(B545&lt;0,-'Control panel'!E554*(B545/1000)*IF('Control panel'!$D$8="Yes",1.27,1),-'Control panel'!D554*(B545/1000)*IF('Control panel'!$D$8="Yes",1.27,1))</f>
        <v>0</v>
      </c>
      <c r="D545" s="3">
        <f>'Control panel'!E554*('Control panel'!C554/1000)</f>
        <v>0</v>
      </c>
      <c r="E545" s="3">
        <f ca="1">IF(I545="Y",+SUM(INDIRECT("C"&amp;MATCH(A545,A:A,0)&amp;":C"&amp;MATCH(WORKDAY(A545+1,-2,'Hungarian non-working days'!$A$2:$A$1001),A:A,0))),"-")</f>
        <v>0</v>
      </c>
      <c r="F545" s="3">
        <f ca="1">IF(I545="Y",SUM(INDIRECT("D"&amp;MATCH(A545,A:A,0)&amp;":D"&amp;MATCH(WORKDAY(A545+1,-2,'Hungarian non-working days'!$A$2:$A$1001),A:A,0))),"-")</f>
        <v>0</v>
      </c>
      <c r="G545" s="3"/>
      <c r="H545" s="27">
        <f>IF(A545&lt;WORKDAY('Control panel'!$D$10,2,'Hungarian non-working days'!A541:A10539),"",IF(I545="Y",IFERROR(E545/G545,0),"-"))</f>
        <v>0</v>
      </c>
      <c r="I545" s="26" t="str">
        <f>IF(WORKDAY(A545,1,'Hungarian non-working days'!$A$2:$A$1001)=A545+1,"Y","N")</f>
        <v>Y</v>
      </c>
    </row>
    <row r="546" spans="1:9" ht="15">
      <c r="A546" s="1">
        <f>'Control panel'!A555</f>
        <v>44782</v>
      </c>
      <c r="B546" s="4">
        <f>'Control panel'!B555-'Control panel'!C555</f>
        <v>0</v>
      </c>
      <c r="C546" s="28">
        <f>IF(B546&lt;0,-'Control panel'!E555*(B546/1000)*IF('Control panel'!$D$8="Yes",1.27,1),-'Control panel'!D555*(B546/1000)*IF('Control panel'!$D$8="Yes",1.27,1))</f>
        <v>0</v>
      </c>
      <c r="D546" s="3">
        <f>'Control panel'!E555*('Control panel'!C555/1000)</f>
        <v>0</v>
      </c>
      <c r="E546" s="3">
        <f ca="1">IF(I546="Y",+SUM(INDIRECT("C"&amp;MATCH(A546,A:A,0)&amp;":C"&amp;MATCH(WORKDAY(A546+1,-2,'Hungarian non-working days'!$A$2:$A$1001),A:A,0))),"-")</f>
        <v>0</v>
      </c>
      <c r="F546" s="3">
        <f ca="1">IF(I546="Y",SUM(INDIRECT("D"&amp;MATCH(A546,A:A,0)&amp;":D"&amp;MATCH(WORKDAY(A546+1,-2,'Hungarian non-working days'!$A$2:$A$1001),A:A,0))),"-")</f>
        <v>0</v>
      </c>
      <c r="G546" s="3"/>
      <c r="H546" s="27">
        <f>IF(A546&lt;WORKDAY('Control panel'!$D$10,2,'Hungarian non-working days'!A542:A10540),"",IF(I546="Y",IFERROR(E546/G546,0),"-"))</f>
        <v>0</v>
      </c>
      <c r="I546" s="26" t="str">
        <f>IF(WORKDAY(A546,1,'Hungarian non-working days'!$A$2:$A$1001)=A546+1,"Y","N")</f>
        <v>Y</v>
      </c>
    </row>
    <row r="547" spans="1:9" ht="15">
      <c r="A547" s="1">
        <f>'Control panel'!A556</f>
        <v>44781</v>
      </c>
      <c r="B547" s="4">
        <f>'Control panel'!B556-'Control panel'!C556</f>
        <v>0</v>
      </c>
      <c r="C547" s="28">
        <f>IF(B547&lt;0,-'Control panel'!E556*(B547/1000)*IF('Control panel'!$D$8="Yes",1.27,1),-'Control panel'!D556*(B547/1000)*IF('Control panel'!$D$8="Yes",1.27,1))</f>
        <v>0</v>
      </c>
      <c r="D547" s="3">
        <f>'Control panel'!E556*('Control panel'!C556/1000)</f>
        <v>0</v>
      </c>
      <c r="E547" s="3">
        <f ca="1">IF(I547="Y",+SUM(INDIRECT("C"&amp;MATCH(A547,A:A,0)&amp;":C"&amp;MATCH(WORKDAY(A547+1,-2,'Hungarian non-working days'!$A$2:$A$1001),A:A,0))),"-")</f>
        <v>0</v>
      </c>
      <c r="F547" s="3">
        <f ca="1">IF(I547="Y",SUM(INDIRECT("D"&amp;MATCH(A547,A:A,0)&amp;":D"&amp;MATCH(WORKDAY(A547+1,-2,'Hungarian non-working days'!$A$2:$A$1001),A:A,0))),"-")</f>
        <v>0</v>
      </c>
      <c r="G547" s="3"/>
      <c r="H547" s="27">
        <f>IF(A547&lt;WORKDAY('Control panel'!$D$10,2,'Hungarian non-working days'!A543:A10541),"",IF(I547="Y",IFERROR(E547/G547,0),"-"))</f>
        <v>0</v>
      </c>
      <c r="I547" s="26" t="str">
        <f>IF(WORKDAY(A547,1,'Hungarian non-working days'!$A$2:$A$1001)=A547+1,"Y","N")</f>
        <v>Y</v>
      </c>
    </row>
    <row r="548" spans="1:9" ht="15">
      <c r="A548" s="1">
        <f>'Control panel'!A557</f>
        <v>44780</v>
      </c>
      <c r="B548" s="4">
        <f>'Control panel'!B557-'Control panel'!C557</f>
        <v>0</v>
      </c>
      <c r="C548" s="28">
        <f>IF(B548&lt;0,-'Control panel'!E557*(B548/1000)*IF('Control panel'!$D$8="Yes",1.27,1),-'Control panel'!D557*(B548/1000)*IF('Control panel'!$D$8="Yes",1.27,1))</f>
        <v>0</v>
      </c>
      <c r="D548" s="3">
        <f>'Control panel'!E557*('Control panel'!C557/1000)</f>
        <v>0</v>
      </c>
      <c r="E548" s="3">
        <f ca="1">IF(I548="Y",+SUM(INDIRECT("C"&amp;MATCH(A548,A:A,0)&amp;":C"&amp;MATCH(WORKDAY(A548+1,-2,'Hungarian non-working days'!$A$2:$A$1001),A:A,0))),"-")</f>
        <v>0</v>
      </c>
      <c r="F548" s="3">
        <f ca="1">IF(I548="Y",SUM(INDIRECT("D"&amp;MATCH(A548,A:A,0)&amp;":D"&amp;MATCH(WORKDAY(A548+1,-2,'Hungarian non-working days'!$A$2:$A$1001),A:A,0))),"-")</f>
        <v>0</v>
      </c>
      <c r="G548" s="3"/>
      <c r="H548" s="27">
        <f>IF(A548&lt;WORKDAY('Control panel'!$D$10,2,'Hungarian non-working days'!A544:A10542),"",IF(I548="Y",IFERROR(E548/G548,0),"-"))</f>
        <v>0</v>
      </c>
      <c r="I548" s="26" t="str">
        <f>IF(WORKDAY(A548,1,'Hungarian non-working days'!$A$2:$A$1001)=A548+1,"Y","N")</f>
        <v>Y</v>
      </c>
    </row>
    <row r="549" spans="1:9" ht="15">
      <c r="A549" s="1">
        <f>'Control panel'!A558</f>
        <v>44779</v>
      </c>
      <c r="B549" s="4">
        <f>'Control panel'!B558-'Control panel'!C558</f>
        <v>0</v>
      </c>
      <c r="C549" s="28">
        <f>IF(B549&lt;0,-'Control panel'!E558*(B549/1000)*IF('Control panel'!$D$8="Yes",1.27,1),-'Control panel'!D558*(B549/1000)*IF('Control panel'!$D$8="Yes",1.27,1))</f>
        <v>0</v>
      </c>
      <c r="D549" s="3">
        <f>'Control panel'!E558*('Control panel'!C558/1000)</f>
        <v>0</v>
      </c>
      <c r="E549" s="3" t="str">
        <f ca="1">IF(I549="Y",+SUM(INDIRECT("C"&amp;MATCH(A549,A:A,0)&amp;":C"&amp;MATCH(WORKDAY(A549+1,-2,'Hungarian non-working days'!$A$2:$A$1001),A:A,0))),"-")</f>
        <v>-</v>
      </c>
      <c r="F549" s="3" t="str">
        <f ca="1">IF(I549="Y",SUM(INDIRECT("D"&amp;MATCH(A549,A:A,0)&amp;":D"&amp;MATCH(WORKDAY(A549+1,-2,'Hungarian non-working days'!$A$2:$A$1001),A:A,0))),"-")</f>
        <v>-</v>
      </c>
      <c r="G549" s="3"/>
      <c r="H549" s="27" t="str">
        <f>IF(A549&lt;WORKDAY('Control panel'!$D$10,2,'Hungarian non-working days'!A545:A10543),"",IF(I549="Y",IFERROR(E549/G549,0),"-"))</f>
        <v>-</v>
      </c>
      <c r="I549" s="26" t="str">
        <f>IF(WORKDAY(A549,1,'Hungarian non-working days'!$A$2:$A$1001)=A549+1,"Y","N")</f>
        <v>N</v>
      </c>
    </row>
    <row r="550" spans="1:9" ht="15">
      <c r="A550" s="1">
        <f>'Control panel'!A559</f>
        <v>44778</v>
      </c>
      <c r="B550" s="4">
        <f>'Control panel'!B559-'Control panel'!C559</f>
        <v>0</v>
      </c>
      <c r="C550" s="28">
        <f>IF(B550&lt;0,-'Control panel'!E559*(B550/1000)*IF('Control panel'!$D$8="Yes",1.27,1),-'Control panel'!D559*(B550/1000)*IF('Control panel'!$D$8="Yes",1.27,1))</f>
        <v>0</v>
      </c>
      <c r="D550" s="3">
        <f>'Control panel'!E559*('Control panel'!C559/1000)</f>
        <v>0</v>
      </c>
      <c r="E550" s="3" t="str">
        <f ca="1">IF(I550="Y",+SUM(INDIRECT("C"&amp;MATCH(A550,A:A,0)&amp;":C"&amp;MATCH(WORKDAY(A550+1,-2,'Hungarian non-working days'!$A$2:$A$1001),A:A,0))),"-")</f>
        <v>-</v>
      </c>
      <c r="F550" s="3" t="str">
        <f ca="1">IF(I550="Y",SUM(INDIRECT("D"&amp;MATCH(A550,A:A,0)&amp;":D"&amp;MATCH(WORKDAY(A550+1,-2,'Hungarian non-working days'!$A$2:$A$1001),A:A,0))),"-")</f>
        <v>-</v>
      </c>
      <c r="G550" s="3"/>
      <c r="H550" s="27" t="str">
        <f>IF(A550&lt;WORKDAY('Control panel'!$D$10,2,'Hungarian non-working days'!A546:A10544),"",IF(I550="Y",IFERROR(E550/G550,0),"-"))</f>
        <v>-</v>
      </c>
      <c r="I550" s="26" t="str">
        <f>IF(WORKDAY(A550,1,'Hungarian non-working days'!$A$2:$A$1001)=A550+1,"Y","N")</f>
        <v>N</v>
      </c>
    </row>
    <row r="551" spans="1:9" ht="15">
      <c r="A551" s="1">
        <f>'Control panel'!A560</f>
        <v>44777</v>
      </c>
      <c r="B551" s="4">
        <f>'Control panel'!B560-'Control panel'!C560</f>
        <v>0</v>
      </c>
      <c r="C551" s="28">
        <f>IF(B551&lt;0,-'Control panel'!E560*(B551/1000)*IF('Control panel'!$D$8="Yes",1.27,1),-'Control panel'!D560*(B551/1000)*IF('Control panel'!$D$8="Yes",1.27,1))</f>
        <v>0</v>
      </c>
      <c r="D551" s="3">
        <f>'Control panel'!E560*('Control panel'!C560/1000)</f>
        <v>0</v>
      </c>
      <c r="E551" s="3">
        <f ca="1">IF(I551="Y",+SUM(INDIRECT("C"&amp;MATCH(A551,A:A,0)&amp;":C"&amp;MATCH(WORKDAY(A551+1,-2,'Hungarian non-working days'!$A$2:$A$1001),A:A,0))),"-")</f>
        <v>0</v>
      </c>
      <c r="F551" s="3">
        <f ca="1">IF(I551="Y",SUM(INDIRECT("D"&amp;MATCH(A551,A:A,0)&amp;":D"&amp;MATCH(WORKDAY(A551+1,-2,'Hungarian non-working days'!$A$2:$A$1001),A:A,0))),"-")</f>
        <v>0</v>
      </c>
      <c r="G551" s="3"/>
      <c r="H551" s="27">
        <f>IF(A551&lt;WORKDAY('Control panel'!$D$10,2,'Hungarian non-working days'!A547:A10545),"",IF(I551="Y",IFERROR(E551/G551,0),"-"))</f>
        <v>0</v>
      </c>
      <c r="I551" s="26" t="str">
        <f>IF(WORKDAY(A551,1,'Hungarian non-working days'!$A$2:$A$1001)=A551+1,"Y","N")</f>
        <v>Y</v>
      </c>
    </row>
    <row r="552" spans="1:9" ht="15">
      <c r="A552" s="1">
        <f>'Control panel'!A561</f>
        <v>44776</v>
      </c>
      <c r="B552" s="4">
        <f>'Control panel'!B561-'Control panel'!C561</f>
        <v>0</v>
      </c>
      <c r="C552" s="28">
        <f>IF(B552&lt;0,-'Control panel'!E561*(B552/1000)*IF('Control panel'!$D$8="Yes",1.27,1),-'Control panel'!D561*(B552/1000)*IF('Control panel'!$D$8="Yes",1.27,1))</f>
        <v>0</v>
      </c>
      <c r="D552" s="3">
        <f>'Control panel'!E561*('Control panel'!C561/1000)</f>
        <v>0</v>
      </c>
      <c r="E552" s="3">
        <f ca="1">IF(I552="Y",+SUM(INDIRECT("C"&amp;MATCH(A552,A:A,0)&amp;":C"&amp;MATCH(WORKDAY(A552+1,-2,'Hungarian non-working days'!$A$2:$A$1001),A:A,0))),"-")</f>
        <v>0</v>
      </c>
      <c r="F552" s="3">
        <f ca="1">IF(I552="Y",SUM(INDIRECT("D"&amp;MATCH(A552,A:A,0)&amp;":D"&amp;MATCH(WORKDAY(A552+1,-2,'Hungarian non-working days'!$A$2:$A$1001),A:A,0))),"-")</f>
        <v>0</v>
      </c>
      <c r="G552" s="3"/>
      <c r="H552" s="27">
        <f>IF(A552&lt;WORKDAY('Control panel'!$D$10,2,'Hungarian non-working days'!A548:A10546),"",IF(I552="Y",IFERROR(E552/G552,0),"-"))</f>
        <v>0</v>
      </c>
      <c r="I552" s="26" t="str">
        <f>IF(WORKDAY(A552,1,'Hungarian non-working days'!$A$2:$A$1001)=A552+1,"Y","N")</f>
        <v>Y</v>
      </c>
    </row>
    <row r="553" spans="1:9" ht="15">
      <c r="A553" s="1">
        <f>'Control panel'!A562</f>
        <v>44775</v>
      </c>
      <c r="B553" s="4">
        <f>'Control panel'!B562-'Control panel'!C562</f>
        <v>0</v>
      </c>
      <c r="C553" s="28">
        <f>IF(B553&lt;0,-'Control panel'!E562*(B553/1000)*IF('Control panel'!$D$8="Yes",1.27,1),-'Control panel'!D562*(B553/1000)*IF('Control panel'!$D$8="Yes",1.27,1))</f>
        <v>0</v>
      </c>
      <c r="D553" s="3">
        <f>'Control panel'!E562*('Control panel'!C562/1000)</f>
        <v>0</v>
      </c>
      <c r="E553" s="3">
        <f ca="1">IF(I553="Y",+SUM(INDIRECT("C"&amp;MATCH(A553,A:A,0)&amp;":C"&amp;MATCH(WORKDAY(A553+1,-2,'Hungarian non-working days'!$A$2:$A$1001),A:A,0))),"-")</f>
        <v>0</v>
      </c>
      <c r="F553" s="3">
        <f ca="1">IF(I553="Y",SUM(INDIRECT("D"&amp;MATCH(A553,A:A,0)&amp;":D"&amp;MATCH(WORKDAY(A553+1,-2,'Hungarian non-working days'!$A$2:$A$1001),A:A,0))),"-")</f>
        <v>0</v>
      </c>
      <c r="G553" s="3"/>
      <c r="H553" s="27">
        <f>IF(A553&lt;WORKDAY('Control panel'!$D$10,2,'Hungarian non-working days'!A549:A10547),"",IF(I553="Y",IFERROR(E553/G553,0),"-"))</f>
        <v>0</v>
      </c>
      <c r="I553" s="26" t="str">
        <f>IF(WORKDAY(A553,1,'Hungarian non-working days'!$A$2:$A$1001)=A553+1,"Y","N")</f>
        <v>Y</v>
      </c>
    </row>
    <row r="554" spans="1:9" ht="15">
      <c r="A554" s="1">
        <f>'Control panel'!A563</f>
        <v>44774</v>
      </c>
      <c r="B554" s="4">
        <f>'Control panel'!B563-'Control panel'!C563</f>
        <v>0</v>
      </c>
      <c r="C554" s="28">
        <f>IF(B554&lt;0,-'Control panel'!E563*(B554/1000)*IF('Control panel'!$D$8="Yes",1.27,1),-'Control panel'!D563*(B554/1000)*IF('Control panel'!$D$8="Yes",1.27,1))</f>
        <v>0</v>
      </c>
      <c r="D554" s="3">
        <f>'Control panel'!E563*('Control panel'!C563/1000)</f>
        <v>0</v>
      </c>
      <c r="E554" s="3">
        <f ca="1">IF(I554="Y",+SUM(INDIRECT("C"&amp;MATCH(A554,A:A,0)&amp;":C"&amp;MATCH(WORKDAY(A554+1,-2,'Hungarian non-working days'!$A$2:$A$1001),A:A,0))),"-")</f>
        <v>0</v>
      </c>
      <c r="F554" s="3">
        <f ca="1">IF(I554="Y",SUM(INDIRECT("D"&amp;MATCH(A554,A:A,0)&amp;":D"&amp;MATCH(WORKDAY(A554+1,-2,'Hungarian non-working days'!$A$2:$A$1001),A:A,0))),"-")</f>
        <v>0</v>
      </c>
      <c r="G554" s="3"/>
      <c r="H554" s="27">
        <f>IF(A554&lt;WORKDAY('Control panel'!$D$10,2,'Hungarian non-working days'!A550:A10548),"",IF(I554="Y",IFERROR(E554/G554,0),"-"))</f>
        <v>0</v>
      </c>
      <c r="I554" s="26" t="str">
        <f>IF(WORKDAY(A554,1,'Hungarian non-working days'!$A$2:$A$1001)=A554+1,"Y","N")</f>
        <v>Y</v>
      </c>
    </row>
    <row r="555" spans="1:9" ht="15">
      <c r="A555" s="1">
        <f>'Control panel'!A564</f>
        <v>44773</v>
      </c>
      <c r="B555" s="4">
        <f>'Control panel'!B564-'Control panel'!C564</f>
        <v>0</v>
      </c>
      <c r="C555" s="28">
        <f>IF(B555&lt;0,-'Control panel'!E564*(B555/1000)*IF('Control panel'!$D$8="Yes",1.27,1),-'Control panel'!D564*(B555/1000)*IF('Control panel'!$D$8="Yes",1.27,1))</f>
        <v>0</v>
      </c>
      <c r="D555" s="3">
        <f>'Control panel'!E564*('Control panel'!C564/1000)</f>
        <v>0</v>
      </c>
      <c r="E555" s="3">
        <f ca="1">IF(I555="Y",+SUM(INDIRECT("C"&amp;MATCH(A555,A:A,0)&amp;":C"&amp;MATCH(WORKDAY(A555+1,-2,'Hungarian non-working days'!$A$2:$A$1001),A:A,0))),"-")</f>
        <v>0</v>
      </c>
      <c r="F555" s="3">
        <f ca="1">IF(I555="Y",SUM(INDIRECT("D"&amp;MATCH(A555,A:A,0)&amp;":D"&amp;MATCH(WORKDAY(A555+1,-2,'Hungarian non-working days'!$A$2:$A$1001),A:A,0))),"-")</f>
        <v>0</v>
      </c>
      <c r="G555" s="3"/>
      <c r="H555" s="27">
        <f>IF(A555&lt;WORKDAY('Control panel'!$D$10,2,'Hungarian non-working days'!A551:A10549),"",IF(I555="Y",IFERROR(E555/G555,0),"-"))</f>
        <v>0</v>
      </c>
      <c r="I555" s="26" t="str">
        <f>IF(WORKDAY(A555,1,'Hungarian non-working days'!$A$2:$A$1001)=A555+1,"Y","N")</f>
        <v>Y</v>
      </c>
    </row>
    <row r="556" spans="1:9" ht="15">
      <c r="A556" s="1">
        <f>'Control panel'!A565</f>
        <v>44772</v>
      </c>
      <c r="B556" s="4">
        <f>'Control panel'!B565-'Control panel'!C565</f>
        <v>0</v>
      </c>
      <c r="C556" s="28">
        <f>IF(B556&lt;0,-'Control panel'!E565*(B556/1000)*IF('Control panel'!$D$8="Yes",1.27,1),-'Control panel'!D565*(B556/1000)*IF('Control panel'!$D$8="Yes",1.27,1))</f>
        <v>0</v>
      </c>
      <c r="D556" s="3">
        <f>'Control panel'!E565*('Control panel'!C565/1000)</f>
        <v>0</v>
      </c>
      <c r="E556" s="3" t="str">
        <f ca="1">IF(I556="Y",+SUM(INDIRECT("C"&amp;MATCH(A556,A:A,0)&amp;":C"&amp;MATCH(WORKDAY(A556+1,-2,'Hungarian non-working days'!$A$2:$A$1001),A:A,0))),"-")</f>
        <v>-</v>
      </c>
      <c r="F556" s="3" t="str">
        <f ca="1">IF(I556="Y",SUM(INDIRECT("D"&amp;MATCH(A556,A:A,0)&amp;":D"&amp;MATCH(WORKDAY(A556+1,-2,'Hungarian non-working days'!$A$2:$A$1001),A:A,0))),"-")</f>
        <v>-</v>
      </c>
      <c r="G556" s="3"/>
      <c r="H556" s="27" t="str">
        <f>IF(A556&lt;WORKDAY('Control panel'!$D$10,2,'Hungarian non-working days'!A552:A10550),"",IF(I556="Y",IFERROR(E556/G556,0),"-"))</f>
        <v>-</v>
      </c>
      <c r="I556" s="26" t="str">
        <f>IF(WORKDAY(A556,1,'Hungarian non-working days'!$A$2:$A$1001)=A556+1,"Y","N")</f>
        <v>N</v>
      </c>
    </row>
    <row r="557" spans="1:9" ht="15">
      <c r="A557" s="1">
        <f>'Control panel'!A566</f>
        <v>44771</v>
      </c>
      <c r="B557" s="4">
        <f>'Control panel'!B566-'Control panel'!C566</f>
        <v>0</v>
      </c>
      <c r="C557" s="28">
        <f>IF(B557&lt;0,-'Control panel'!E566*(B557/1000)*IF('Control panel'!$D$8="Yes",1.27,1),-'Control panel'!D566*(B557/1000)*IF('Control panel'!$D$8="Yes",1.27,1))</f>
        <v>0</v>
      </c>
      <c r="D557" s="3">
        <f>'Control panel'!E566*('Control panel'!C566/1000)</f>
        <v>0</v>
      </c>
      <c r="E557" s="3" t="str">
        <f ca="1">IF(I557="Y",+SUM(INDIRECT("C"&amp;MATCH(A557,A:A,0)&amp;":C"&amp;MATCH(WORKDAY(A557+1,-2,'Hungarian non-working days'!$A$2:$A$1001),A:A,0))),"-")</f>
        <v>-</v>
      </c>
      <c r="F557" s="3" t="str">
        <f ca="1">IF(I557="Y",SUM(INDIRECT("D"&amp;MATCH(A557,A:A,0)&amp;":D"&amp;MATCH(WORKDAY(A557+1,-2,'Hungarian non-working days'!$A$2:$A$1001),A:A,0))),"-")</f>
        <v>-</v>
      </c>
      <c r="G557" s="3"/>
      <c r="H557" s="27" t="str">
        <f>IF(A557&lt;WORKDAY('Control panel'!$D$10,2,'Hungarian non-working days'!A553:A10551),"",IF(I557="Y",IFERROR(E557/G557,0),"-"))</f>
        <v>-</v>
      </c>
      <c r="I557" s="26" t="str">
        <f>IF(WORKDAY(A557,1,'Hungarian non-working days'!$A$2:$A$1001)=A557+1,"Y","N")</f>
        <v>N</v>
      </c>
    </row>
    <row r="558" spans="1:9" ht="15">
      <c r="A558" s="1">
        <f>'Control panel'!A567</f>
        <v>44770</v>
      </c>
      <c r="B558" s="4">
        <f>'Control panel'!B567-'Control panel'!C567</f>
        <v>0</v>
      </c>
      <c r="C558" s="28">
        <f>IF(B558&lt;0,-'Control panel'!E567*(B558/1000)*IF('Control panel'!$D$8="Yes",1.27,1),-'Control panel'!D567*(B558/1000)*IF('Control panel'!$D$8="Yes",1.27,1))</f>
        <v>0</v>
      </c>
      <c r="D558" s="3">
        <f>'Control panel'!E567*('Control panel'!C567/1000)</f>
        <v>0</v>
      </c>
      <c r="E558" s="3">
        <f ca="1">IF(I558="Y",+SUM(INDIRECT("C"&amp;MATCH(A558,A:A,0)&amp;":C"&amp;MATCH(WORKDAY(A558+1,-2,'Hungarian non-working days'!$A$2:$A$1001),A:A,0))),"-")</f>
        <v>0</v>
      </c>
      <c r="F558" s="3">
        <f ca="1">IF(I558="Y",SUM(INDIRECT("D"&amp;MATCH(A558,A:A,0)&amp;":D"&amp;MATCH(WORKDAY(A558+1,-2,'Hungarian non-working days'!$A$2:$A$1001),A:A,0))),"-")</f>
        <v>0</v>
      </c>
      <c r="G558" s="3"/>
      <c r="H558" s="27">
        <f>IF(A558&lt;WORKDAY('Control panel'!$D$10,2,'Hungarian non-working days'!A554:A10552),"",IF(I558="Y",IFERROR(E558/G558,0),"-"))</f>
        <v>0</v>
      </c>
      <c r="I558" s="26" t="str">
        <f>IF(WORKDAY(A558,1,'Hungarian non-working days'!$A$2:$A$1001)=A558+1,"Y","N")</f>
        <v>Y</v>
      </c>
    </row>
    <row r="559" spans="1:9" ht="15">
      <c r="A559" s="1">
        <f>'Control panel'!A568</f>
        <v>44769</v>
      </c>
      <c r="B559" s="4">
        <f>'Control panel'!B568-'Control panel'!C568</f>
        <v>0</v>
      </c>
      <c r="C559" s="28">
        <f>IF(B559&lt;0,-'Control panel'!E568*(B559/1000)*IF('Control panel'!$D$8="Yes",1.27,1),-'Control panel'!D568*(B559/1000)*IF('Control panel'!$D$8="Yes",1.27,1))</f>
        <v>0</v>
      </c>
      <c r="D559" s="3">
        <f>'Control panel'!E568*('Control panel'!C568/1000)</f>
        <v>0</v>
      </c>
      <c r="E559" s="3">
        <f ca="1">IF(I559="Y",+SUM(INDIRECT("C"&amp;MATCH(A559,A:A,0)&amp;":C"&amp;MATCH(WORKDAY(A559+1,-2,'Hungarian non-working days'!$A$2:$A$1001),A:A,0))),"-")</f>
        <v>0</v>
      </c>
      <c r="F559" s="3">
        <f ca="1">IF(I559="Y",SUM(INDIRECT("D"&amp;MATCH(A559,A:A,0)&amp;":D"&amp;MATCH(WORKDAY(A559+1,-2,'Hungarian non-working days'!$A$2:$A$1001),A:A,0))),"-")</f>
        <v>0</v>
      </c>
      <c r="G559" s="3"/>
      <c r="H559" s="27">
        <f>IF(A559&lt;WORKDAY('Control panel'!$D$10,2,'Hungarian non-working days'!A555:A10553),"",IF(I559="Y",IFERROR(E559/G559,0),"-"))</f>
        <v>0</v>
      </c>
      <c r="I559" s="26" t="str">
        <f>IF(WORKDAY(A559,1,'Hungarian non-working days'!$A$2:$A$1001)=A559+1,"Y","N")</f>
        <v>Y</v>
      </c>
    </row>
    <row r="560" spans="1:9" ht="15">
      <c r="A560" s="1">
        <f>'Control panel'!A569</f>
        <v>44768</v>
      </c>
      <c r="B560" s="4">
        <f>'Control panel'!B569-'Control panel'!C569</f>
        <v>0</v>
      </c>
      <c r="C560" s="28">
        <f>IF(B560&lt;0,-'Control panel'!E569*(B560/1000)*IF('Control panel'!$D$8="Yes",1.27,1),-'Control panel'!D569*(B560/1000)*IF('Control panel'!$D$8="Yes",1.27,1))</f>
        <v>0</v>
      </c>
      <c r="D560" s="3">
        <f>'Control panel'!E569*('Control panel'!C569/1000)</f>
        <v>0</v>
      </c>
      <c r="E560" s="3">
        <f ca="1">IF(I560="Y",+SUM(INDIRECT("C"&amp;MATCH(A560,A:A,0)&amp;":C"&amp;MATCH(WORKDAY(A560+1,-2,'Hungarian non-working days'!$A$2:$A$1001),A:A,0))),"-")</f>
        <v>0</v>
      </c>
      <c r="F560" s="3">
        <f ca="1">IF(I560="Y",SUM(INDIRECT("D"&amp;MATCH(A560,A:A,0)&amp;":D"&amp;MATCH(WORKDAY(A560+1,-2,'Hungarian non-working days'!$A$2:$A$1001),A:A,0))),"-")</f>
        <v>0</v>
      </c>
      <c r="G560" s="3"/>
      <c r="H560" s="27">
        <f>IF(A560&lt;WORKDAY('Control panel'!$D$10,2,'Hungarian non-working days'!A556:A10554),"",IF(I560="Y",IFERROR(E560/G560,0),"-"))</f>
        <v>0</v>
      </c>
      <c r="I560" s="26" t="str">
        <f>IF(WORKDAY(A560,1,'Hungarian non-working days'!$A$2:$A$1001)=A560+1,"Y","N")</f>
        <v>Y</v>
      </c>
    </row>
    <row r="561" spans="1:9" ht="15">
      <c r="A561" s="1">
        <f>'Control panel'!A570</f>
        <v>44767</v>
      </c>
      <c r="B561" s="4">
        <f>'Control panel'!B570-'Control panel'!C570</f>
        <v>0</v>
      </c>
      <c r="C561" s="28">
        <f>IF(B561&lt;0,-'Control panel'!E570*(B561/1000)*IF('Control panel'!$D$8="Yes",1.27,1),-'Control panel'!D570*(B561/1000)*IF('Control panel'!$D$8="Yes",1.27,1))</f>
        <v>0</v>
      </c>
      <c r="D561" s="3">
        <f>'Control panel'!E570*('Control panel'!C570/1000)</f>
        <v>0</v>
      </c>
      <c r="E561" s="3">
        <f ca="1">IF(I561="Y",+SUM(INDIRECT("C"&amp;MATCH(A561,A:A,0)&amp;":C"&amp;MATCH(WORKDAY(A561+1,-2,'Hungarian non-working days'!$A$2:$A$1001),A:A,0))),"-")</f>
        <v>0</v>
      </c>
      <c r="F561" s="3">
        <f ca="1">IF(I561="Y",SUM(INDIRECT("D"&amp;MATCH(A561,A:A,0)&amp;":D"&amp;MATCH(WORKDAY(A561+1,-2,'Hungarian non-working days'!$A$2:$A$1001),A:A,0))),"-")</f>
        <v>0</v>
      </c>
      <c r="G561" s="3"/>
      <c r="H561" s="27">
        <f>IF(A561&lt;WORKDAY('Control panel'!$D$10,2,'Hungarian non-working days'!A557:A10555),"",IF(I561="Y",IFERROR(E561/G561,0),"-"))</f>
        <v>0</v>
      </c>
      <c r="I561" s="26" t="str">
        <f>IF(WORKDAY(A561,1,'Hungarian non-working days'!$A$2:$A$1001)=A561+1,"Y","N")</f>
        <v>Y</v>
      </c>
    </row>
    <row r="562" spans="1:9" ht="15">
      <c r="A562" s="1">
        <f>'Control panel'!A571</f>
        <v>44766</v>
      </c>
      <c r="B562" s="4">
        <f>'Control panel'!B571-'Control panel'!C571</f>
        <v>0</v>
      </c>
      <c r="C562" s="28">
        <f>IF(B562&lt;0,-'Control panel'!E571*(B562/1000)*IF('Control panel'!$D$8="Yes",1.27,1),-'Control panel'!D571*(B562/1000)*IF('Control panel'!$D$8="Yes",1.27,1))</f>
        <v>0</v>
      </c>
      <c r="D562" s="3">
        <f>'Control panel'!E571*('Control panel'!C571/1000)</f>
        <v>0</v>
      </c>
      <c r="E562" s="3">
        <f ca="1">IF(I562="Y",+SUM(INDIRECT("C"&amp;MATCH(A562,A:A,0)&amp;":C"&amp;MATCH(WORKDAY(A562+1,-2,'Hungarian non-working days'!$A$2:$A$1001),A:A,0))),"-")</f>
        <v>0</v>
      </c>
      <c r="F562" s="3">
        <f ca="1">IF(I562="Y",SUM(INDIRECT("D"&amp;MATCH(A562,A:A,0)&amp;":D"&amp;MATCH(WORKDAY(A562+1,-2,'Hungarian non-working days'!$A$2:$A$1001),A:A,0))),"-")</f>
        <v>0</v>
      </c>
      <c r="G562" s="3"/>
      <c r="H562" s="27">
        <f>IF(A562&lt;WORKDAY('Control panel'!$D$10,2,'Hungarian non-working days'!A558:A10556),"",IF(I562="Y",IFERROR(E562/G562,0),"-"))</f>
        <v>0</v>
      </c>
      <c r="I562" s="26" t="str">
        <f>IF(WORKDAY(A562,1,'Hungarian non-working days'!$A$2:$A$1001)=A562+1,"Y","N")</f>
        <v>Y</v>
      </c>
    </row>
    <row r="563" spans="1:9" ht="15">
      <c r="A563" s="1">
        <f>'Control panel'!A572</f>
        <v>44765</v>
      </c>
      <c r="B563" s="4">
        <f>'Control panel'!B572-'Control panel'!C572</f>
        <v>0</v>
      </c>
      <c r="C563" s="28">
        <f>IF(B563&lt;0,-'Control panel'!E572*(B563/1000)*IF('Control panel'!$D$8="Yes",1.27,1),-'Control panel'!D572*(B563/1000)*IF('Control panel'!$D$8="Yes",1.27,1))</f>
        <v>0</v>
      </c>
      <c r="D563" s="3">
        <f>'Control panel'!E572*('Control panel'!C572/1000)</f>
        <v>0</v>
      </c>
      <c r="E563" s="3" t="str">
        <f ca="1">IF(I563="Y",+SUM(INDIRECT("C"&amp;MATCH(A563,A:A,0)&amp;":C"&amp;MATCH(WORKDAY(A563+1,-2,'Hungarian non-working days'!$A$2:$A$1001),A:A,0))),"-")</f>
        <v>-</v>
      </c>
      <c r="F563" s="3" t="str">
        <f ca="1">IF(I563="Y",SUM(INDIRECT("D"&amp;MATCH(A563,A:A,0)&amp;":D"&amp;MATCH(WORKDAY(A563+1,-2,'Hungarian non-working days'!$A$2:$A$1001),A:A,0))),"-")</f>
        <v>-</v>
      </c>
      <c r="G563" s="3"/>
      <c r="H563" s="27" t="str">
        <f>IF(A563&lt;WORKDAY('Control panel'!$D$10,2,'Hungarian non-working days'!A559:A10557),"",IF(I563="Y",IFERROR(E563/G563,0),"-"))</f>
        <v>-</v>
      </c>
      <c r="I563" s="26" t="str">
        <f>IF(WORKDAY(A563,1,'Hungarian non-working days'!$A$2:$A$1001)=A563+1,"Y","N")</f>
        <v>N</v>
      </c>
    </row>
    <row r="564" spans="1:9" ht="15">
      <c r="A564" s="1">
        <f>'Control panel'!A573</f>
        <v>44764</v>
      </c>
      <c r="B564" s="4">
        <f>'Control panel'!B573-'Control panel'!C573</f>
        <v>0</v>
      </c>
      <c r="C564" s="28">
        <f>IF(B564&lt;0,-'Control panel'!E573*(B564/1000)*IF('Control panel'!$D$8="Yes",1.27,1),-'Control panel'!D573*(B564/1000)*IF('Control panel'!$D$8="Yes",1.27,1))</f>
        <v>0</v>
      </c>
      <c r="D564" s="3">
        <f>'Control panel'!E573*('Control panel'!C573/1000)</f>
        <v>0</v>
      </c>
      <c r="E564" s="3" t="str">
        <f ca="1">IF(I564="Y",+SUM(INDIRECT("C"&amp;MATCH(A564,A:A,0)&amp;":C"&amp;MATCH(WORKDAY(A564+1,-2,'Hungarian non-working days'!$A$2:$A$1001),A:A,0))),"-")</f>
        <v>-</v>
      </c>
      <c r="F564" s="3" t="str">
        <f ca="1">IF(I564="Y",SUM(INDIRECT("D"&amp;MATCH(A564,A:A,0)&amp;":D"&amp;MATCH(WORKDAY(A564+1,-2,'Hungarian non-working days'!$A$2:$A$1001),A:A,0))),"-")</f>
        <v>-</v>
      </c>
      <c r="G564" s="3"/>
      <c r="H564" s="27" t="str">
        <f>IF(A564&lt;WORKDAY('Control panel'!$D$10,2,'Hungarian non-working days'!A560:A10558),"",IF(I564="Y",IFERROR(E564/G564,0),"-"))</f>
        <v>-</v>
      </c>
      <c r="I564" s="26" t="str">
        <f>IF(WORKDAY(A564,1,'Hungarian non-working days'!$A$2:$A$1001)=A564+1,"Y","N")</f>
        <v>N</v>
      </c>
    </row>
    <row r="565" spans="1:9" ht="15">
      <c r="A565" s="1">
        <f>'Control panel'!A574</f>
        <v>44763</v>
      </c>
      <c r="B565" s="4">
        <f>'Control panel'!B574-'Control panel'!C574</f>
        <v>0</v>
      </c>
      <c r="C565" s="28">
        <f>IF(B565&lt;0,-'Control panel'!E574*(B565/1000)*IF('Control panel'!$D$8="Yes",1.27,1),-'Control panel'!D574*(B565/1000)*IF('Control panel'!$D$8="Yes",1.27,1))</f>
        <v>0</v>
      </c>
      <c r="D565" s="3">
        <f>'Control panel'!E574*('Control panel'!C574/1000)</f>
        <v>0</v>
      </c>
      <c r="E565" s="3">
        <f ca="1">IF(I565="Y",+SUM(INDIRECT("C"&amp;MATCH(A565,A:A,0)&amp;":C"&amp;MATCH(WORKDAY(A565+1,-2,'Hungarian non-working days'!$A$2:$A$1001),A:A,0))),"-")</f>
        <v>0</v>
      </c>
      <c r="F565" s="3">
        <f ca="1">IF(I565="Y",SUM(INDIRECT("D"&amp;MATCH(A565,A:A,0)&amp;":D"&amp;MATCH(WORKDAY(A565+1,-2,'Hungarian non-working days'!$A$2:$A$1001),A:A,0))),"-")</f>
        <v>0</v>
      </c>
      <c r="G565" s="3"/>
      <c r="H565" s="27">
        <f>IF(A565&lt;WORKDAY('Control panel'!$D$10,2,'Hungarian non-working days'!A561:A10559),"",IF(I565="Y",IFERROR(E565/G565,0),"-"))</f>
        <v>0</v>
      </c>
      <c r="I565" s="26" t="str">
        <f>IF(WORKDAY(A565,1,'Hungarian non-working days'!$A$2:$A$1001)=A565+1,"Y","N")</f>
        <v>Y</v>
      </c>
    </row>
    <row r="566" spans="1:9" ht="15">
      <c r="A566" s="1">
        <f>'Control panel'!A575</f>
        <v>44762</v>
      </c>
      <c r="B566" s="4">
        <f>'Control panel'!B575-'Control panel'!C575</f>
        <v>0</v>
      </c>
      <c r="C566" s="28">
        <f>IF(B566&lt;0,-'Control panel'!E575*(B566/1000)*IF('Control panel'!$D$8="Yes",1.27,1),-'Control panel'!D575*(B566/1000)*IF('Control panel'!$D$8="Yes",1.27,1))</f>
        <v>0</v>
      </c>
      <c r="D566" s="3">
        <f>'Control panel'!E575*('Control panel'!C575/1000)</f>
        <v>0</v>
      </c>
      <c r="E566" s="3">
        <f ca="1">IF(I566="Y",+SUM(INDIRECT("C"&amp;MATCH(A566,A:A,0)&amp;":C"&amp;MATCH(WORKDAY(A566+1,-2,'Hungarian non-working days'!$A$2:$A$1001),A:A,0))),"-")</f>
        <v>0</v>
      </c>
      <c r="F566" s="3">
        <f ca="1">IF(I566="Y",SUM(INDIRECT("D"&amp;MATCH(A566,A:A,0)&amp;":D"&amp;MATCH(WORKDAY(A566+1,-2,'Hungarian non-working days'!$A$2:$A$1001),A:A,0))),"-")</f>
        <v>0</v>
      </c>
      <c r="G566" s="3"/>
      <c r="H566" s="27">
        <f>IF(A566&lt;WORKDAY('Control panel'!$D$10,2,'Hungarian non-working days'!A562:A10560),"",IF(I566="Y",IFERROR(E566/G566,0),"-"))</f>
        <v>0</v>
      </c>
      <c r="I566" s="26" t="str">
        <f>IF(WORKDAY(A566,1,'Hungarian non-working days'!$A$2:$A$1001)=A566+1,"Y","N")</f>
        <v>Y</v>
      </c>
    </row>
    <row r="567" spans="1:9" ht="15">
      <c r="A567" s="1">
        <f>'Control panel'!A576</f>
        <v>44761</v>
      </c>
      <c r="B567" s="4">
        <f>'Control panel'!B576-'Control panel'!C576</f>
        <v>0</v>
      </c>
      <c r="C567" s="28">
        <f>IF(B567&lt;0,-'Control panel'!E576*(B567/1000)*IF('Control panel'!$D$8="Yes",1.27,1),-'Control panel'!D576*(B567/1000)*IF('Control panel'!$D$8="Yes",1.27,1))</f>
        <v>0</v>
      </c>
      <c r="D567" s="3">
        <f>'Control panel'!E576*('Control panel'!C576/1000)</f>
        <v>0</v>
      </c>
      <c r="E567" s="3">
        <f ca="1">IF(I567="Y",+SUM(INDIRECT("C"&amp;MATCH(A567,A:A,0)&amp;":C"&amp;MATCH(WORKDAY(A567+1,-2,'Hungarian non-working days'!$A$2:$A$1001),A:A,0))),"-")</f>
        <v>0</v>
      </c>
      <c r="F567" s="3">
        <f ca="1">IF(I567="Y",SUM(INDIRECT("D"&amp;MATCH(A567,A:A,0)&amp;":D"&amp;MATCH(WORKDAY(A567+1,-2,'Hungarian non-working days'!$A$2:$A$1001),A:A,0))),"-")</f>
        <v>0</v>
      </c>
      <c r="G567" s="3"/>
      <c r="H567" s="27">
        <f>IF(A567&lt;WORKDAY('Control panel'!$D$10,2,'Hungarian non-working days'!A563:A10561),"",IF(I567="Y",IFERROR(E567/G567,0),"-"))</f>
        <v>0</v>
      </c>
      <c r="I567" s="26" t="str">
        <f>IF(WORKDAY(A567,1,'Hungarian non-working days'!$A$2:$A$1001)=A567+1,"Y","N")</f>
        <v>Y</v>
      </c>
    </row>
    <row r="568" spans="1:9" ht="15">
      <c r="A568" s="1">
        <f>'Control panel'!A577</f>
        <v>44760</v>
      </c>
      <c r="B568" s="4">
        <f>'Control panel'!B577-'Control panel'!C577</f>
        <v>0</v>
      </c>
      <c r="C568" s="28">
        <f>IF(B568&lt;0,-'Control panel'!E577*(B568/1000)*IF('Control panel'!$D$8="Yes",1.27,1),-'Control panel'!D577*(B568/1000)*IF('Control panel'!$D$8="Yes",1.27,1))</f>
        <v>0</v>
      </c>
      <c r="D568" s="3">
        <f>'Control panel'!E577*('Control panel'!C577/1000)</f>
        <v>0</v>
      </c>
      <c r="E568" s="3">
        <f ca="1">IF(I568="Y",+SUM(INDIRECT("C"&amp;MATCH(A568,A:A,0)&amp;":C"&amp;MATCH(WORKDAY(A568+1,-2,'Hungarian non-working days'!$A$2:$A$1001),A:A,0))),"-")</f>
        <v>0</v>
      </c>
      <c r="F568" s="3">
        <f ca="1">IF(I568="Y",SUM(INDIRECT("D"&amp;MATCH(A568,A:A,0)&amp;":D"&amp;MATCH(WORKDAY(A568+1,-2,'Hungarian non-working days'!$A$2:$A$1001),A:A,0))),"-")</f>
        <v>0</v>
      </c>
      <c r="G568" s="3"/>
      <c r="H568" s="27">
        <f>IF(A568&lt;WORKDAY('Control panel'!$D$10,2,'Hungarian non-working days'!A564:A10562),"",IF(I568="Y",IFERROR(E568/G568,0),"-"))</f>
        <v>0</v>
      </c>
      <c r="I568" s="26" t="str">
        <f>IF(WORKDAY(A568,1,'Hungarian non-working days'!$A$2:$A$1001)=A568+1,"Y","N")</f>
        <v>Y</v>
      </c>
    </row>
    <row r="569" spans="1:9" ht="15">
      <c r="A569" s="1">
        <f>'Control panel'!A578</f>
        <v>44759</v>
      </c>
      <c r="B569" s="4">
        <f>'Control panel'!B578-'Control panel'!C578</f>
        <v>0</v>
      </c>
      <c r="C569" s="28">
        <f>IF(B569&lt;0,-'Control panel'!E578*(B569/1000)*IF('Control panel'!$D$8="Yes",1.27,1),-'Control panel'!D578*(B569/1000)*IF('Control panel'!$D$8="Yes",1.27,1))</f>
        <v>0</v>
      </c>
      <c r="D569" s="3">
        <f>'Control panel'!E578*('Control panel'!C578/1000)</f>
        <v>0</v>
      </c>
      <c r="E569" s="3">
        <f ca="1">IF(I569="Y",+SUM(INDIRECT("C"&amp;MATCH(A569,A:A,0)&amp;":C"&amp;MATCH(WORKDAY(A569+1,-2,'Hungarian non-working days'!$A$2:$A$1001),A:A,0))),"-")</f>
        <v>0</v>
      </c>
      <c r="F569" s="3">
        <f ca="1">IF(I569="Y",SUM(INDIRECT("D"&amp;MATCH(A569,A:A,0)&amp;":D"&amp;MATCH(WORKDAY(A569+1,-2,'Hungarian non-working days'!$A$2:$A$1001),A:A,0))),"-")</f>
        <v>0</v>
      </c>
      <c r="G569" s="3"/>
      <c r="H569" s="27">
        <f>IF(A569&lt;WORKDAY('Control panel'!$D$10,2,'Hungarian non-working days'!A565:A10563),"",IF(I569="Y",IFERROR(E569/G569,0),"-"))</f>
        <v>0</v>
      </c>
      <c r="I569" s="26" t="str">
        <f>IF(WORKDAY(A569,1,'Hungarian non-working days'!$A$2:$A$1001)=A569+1,"Y","N")</f>
        <v>Y</v>
      </c>
    </row>
    <row r="570" spans="1:9" ht="15">
      <c r="A570" s="1">
        <f>'Control panel'!A579</f>
        <v>44758</v>
      </c>
      <c r="B570" s="4">
        <f>'Control panel'!B579-'Control panel'!C579</f>
        <v>0</v>
      </c>
      <c r="C570" s="28">
        <f>IF(B570&lt;0,-'Control panel'!E579*(B570/1000)*IF('Control panel'!$D$8="Yes",1.27,1),-'Control panel'!D579*(B570/1000)*IF('Control panel'!$D$8="Yes",1.27,1))</f>
        <v>0</v>
      </c>
      <c r="D570" s="3">
        <f>'Control panel'!E579*('Control panel'!C579/1000)</f>
        <v>0</v>
      </c>
      <c r="E570" s="3" t="str">
        <f ca="1">IF(I570="Y",+SUM(INDIRECT("C"&amp;MATCH(A570,A:A,0)&amp;":C"&amp;MATCH(WORKDAY(A570+1,-2,'Hungarian non-working days'!$A$2:$A$1001),A:A,0))),"-")</f>
        <v>-</v>
      </c>
      <c r="F570" s="3" t="str">
        <f ca="1">IF(I570="Y",SUM(INDIRECT("D"&amp;MATCH(A570,A:A,0)&amp;":D"&amp;MATCH(WORKDAY(A570+1,-2,'Hungarian non-working days'!$A$2:$A$1001),A:A,0))),"-")</f>
        <v>-</v>
      </c>
      <c r="G570" s="3"/>
      <c r="H570" s="27" t="str">
        <f>IF(A570&lt;WORKDAY('Control panel'!$D$10,2,'Hungarian non-working days'!A566:A10564),"",IF(I570="Y",IFERROR(E570/G570,0),"-"))</f>
        <v>-</v>
      </c>
      <c r="I570" s="26" t="str">
        <f>IF(WORKDAY(A570,1,'Hungarian non-working days'!$A$2:$A$1001)=A570+1,"Y","N")</f>
        <v>N</v>
      </c>
    </row>
    <row r="571" spans="1:9" ht="15">
      <c r="A571" s="1">
        <f>'Control panel'!A580</f>
        <v>44757</v>
      </c>
      <c r="B571" s="4">
        <f>'Control panel'!B580-'Control panel'!C580</f>
        <v>0</v>
      </c>
      <c r="C571" s="28">
        <f>IF(B571&lt;0,-'Control panel'!E580*(B571/1000)*IF('Control panel'!$D$8="Yes",1.27,1),-'Control panel'!D580*(B571/1000)*IF('Control panel'!$D$8="Yes",1.27,1))</f>
        <v>0</v>
      </c>
      <c r="D571" s="3">
        <f>'Control panel'!E580*('Control panel'!C580/1000)</f>
        <v>0</v>
      </c>
      <c r="E571" s="3" t="str">
        <f ca="1">IF(I571="Y",+SUM(INDIRECT("C"&amp;MATCH(A571,A:A,0)&amp;":C"&amp;MATCH(WORKDAY(A571+1,-2,'Hungarian non-working days'!$A$2:$A$1001),A:A,0))),"-")</f>
        <v>-</v>
      </c>
      <c r="F571" s="3" t="str">
        <f ca="1">IF(I571="Y",SUM(INDIRECT("D"&amp;MATCH(A571,A:A,0)&amp;":D"&amp;MATCH(WORKDAY(A571+1,-2,'Hungarian non-working days'!$A$2:$A$1001),A:A,0))),"-")</f>
        <v>-</v>
      </c>
      <c r="G571" s="3"/>
      <c r="H571" s="27" t="str">
        <f>IF(A571&lt;WORKDAY('Control panel'!$D$10,2,'Hungarian non-working days'!A567:A10565),"",IF(I571="Y",IFERROR(E571/G571,0),"-"))</f>
        <v>-</v>
      </c>
      <c r="I571" s="26" t="str">
        <f>IF(WORKDAY(A571,1,'Hungarian non-working days'!$A$2:$A$1001)=A571+1,"Y","N")</f>
        <v>N</v>
      </c>
    </row>
    <row r="572" spans="1:9" ht="15">
      <c r="A572" s="1">
        <f>'Control panel'!A581</f>
        <v>44756</v>
      </c>
      <c r="B572" s="4">
        <f>'Control panel'!B581-'Control panel'!C581</f>
        <v>0</v>
      </c>
      <c r="C572" s="28">
        <f>IF(B572&lt;0,-'Control panel'!E581*(B572/1000)*IF('Control panel'!$D$8="Yes",1.27,1),-'Control panel'!D581*(B572/1000)*IF('Control panel'!$D$8="Yes",1.27,1))</f>
        <v>0</v>
      </c>
      <c r="D572" s="3">
        <f>'Control panel'!E581*('Control panel'!C581/1000)</f>
        <v>0</v>
      </c>
      <c r="E572" s="3">
        <f ca="1">IF(I572="Y",+SUM(INDIRECT("C"&amp;MATCH(A572,A:A,0)&amp;":C"&amp;MATCH(WORKDAY(A572+1,-2,'Hungarian non-working days'!$A$2:$A$1001),A:A,0))),"-")</f>
        <v>0</v>
      </c>
      <c r="F572" s="3">
        <f ca="1">IF(I572="Y",SUM(INDIRECT("D"&amp;MATCH(A572,A:A,0)&amp;":D"&amp;MATCH(WORKDAY(A572+1,-2,'Hungarian non-working days'!$A$2:$A$1001),A:A,0))),"-")</f>
        <v>0</v>
      </c>
      <c r="G572" s="3"/>
      <c r="H572" s="27">
        <f>IF(A572&lt;WORKDAY('Control panel'!$D$10,2,'Hungarian non-working days'!A568:A10566),"",IF(I572="Y",IFERROR(E572/G572,0),"-"))</f>
        <v>0</v>
      </c>
      <c r="I572" s="26" t="str">
        <f>IF(WORKDAY(A572,1,'Hungarian non-working days'!$A$2:$A$1001)=A572+1,"Y","N")</f>
        <v>Y</v>
      </c>
    </row>
    <row r="573" spans="1:9" ht="15">
      <c r="A573" s="1">
        <f>'Control panel'!A582</f>
        <v>44755</v>
      </c>
      <c r="B573" s="4">
        <f>'Control panel'!B582-'Control panel'!C582</f>
        <v>0</v>
      </c>
      <c r="C573" s="28">
        <f>IF(B573&lt;0,-'Control panel'!E582*(B573/1000)*IF('Control panel'!$D$8="Yes",1.27,1),-'Control panel'!D582*(B573/1000)*IF('Control panel'!$D$8="Yes",1.27,1))</f>
        <v>0</v>
      </c>
      <c r="D573" s="3">
        <f>'Control panel'!E582*('Control panel'!C582/1000)</f>
        <v>0</v>
      </c>
      <c r="E573" s="3">
        <f ca="1">IF(I573="Y",+SUM(INDIRECT("C"&amp;MATCH(A573,A:A,0)&amp;":C"&amp;MATCH(WORKDAY(A573+1,-2,'Hungarian non-working days'!$A$2:$A$1001),A:A,0))),"-")</f>
        <v>0</v>
      </c>
      <c r="F573" s="3">
        <f ca="1">IF(I573="Y",SUM(INDIRECT("D"&amp;MATCH(A573,A:A,0)&amp;":D"&amp;MATCH(WORKDAY(A573+1,-2,'Hungarian non-working days'!$A$2:$A$1001),A:A,0))),"-")</f>
        <v>0</v>
      </c>
      <c r="G573" s="3"/>
      <c r="H573" s="27">
        <f>IF(A573&lt;WORKDAY('Control panel'!$D$10,2,'Hungarian non-working days'!A569:A10567),"",IF(I573="Y",IFERROR(E573/G573,0),"-"))</f>
        <v>0</v>
      </c>
      <c r="I573" s="26" t="str">
        <f>IF(WORKDAY(A573,1,'Hungarian non-working days'!$A$2:$A$1001)=A573+1,"Y","N")</f>
        <v>Y</v>
      </c>
    </row>
    <row r="574" spans="1:9" ht="15">
      <c r="A574" s="1">
        <f>'Control panel'!A583</f>
        <v>44754</v>
      </c>
      <c r="B574" s="4">
        <f>'Control panel'!B583-'Control panel'!C583</f>
        <v>0</v>
      </c>
      <c r="C574" s="28">
        <f>IF(B574&lt;0,-'Control panel'!E583*(B574/1000)*IF('Control panel'!$D$8="Yes",1.27,1),-'Control panel'!D583*(B574/1000)*IF('Control panel'!$D$8="Yes",1.27,1))</f>
        <v>0</v>
      </c>
      <c r="D574" s="3">
        <f>'Control panel'!E583*('Control panel'!C583/1000)</f>
        <v>0</v>
      </c>
      <c r="E574" s="3">
        <f ca="1">IF(I574="Y",+SUM(INDIRECT("C"&amp;MATCH(A574,A:A,0)&amp;":C"&amp;MATCH(WORKDAY(A574+1,-2,'Hungarian non-working days'!$A$2:$A$1001),A:A,0))),"-")</f>
        <v>0</v>
      </c>
      <c r="F574" s="3">
        <f ca="1">IF(I574="Y",SUM(INDIRECT("D"&amp;MATCH(A574,A:A,0)&amp;":D"&amp;MATCH(WORKDAY(A574+1,-2,'Hungarian non-working days'!$A$2:$A$1001),A:A,0))),"-")</f>
        <v>0</v>
      </c>
      <c r="G574" s="3"/>
      <c r="H574" s="27">
        <f>IF(A574&lt;WORKDAY('Control panel'!$D$10,2,'Hungarian non-working days'!A570:A10568),"",IF(I574="Y",IFERROR(E574/G574,0),"-"))</f>
        <v>0</v>
      </c>
      <c r="I574" s="26" t="str">
        <f>IF(WORKDAY(A574,1,'Hungarian non-working days'!$A$2:$A$1001)=A574+1,"Y","N")</f>
        <v>Y</v>
      </c>
    </row>
    <row r="575" spans="1:9" ht="15">
      <c r="A575" s="1">
        <f>'Control panel'!A584</f>
        <v>44753</v>
      </c>
      <c r="B575" s="4">
        <f>'Control panel'!B584-'Control panel'!C584</f>
        <v>0</v>
      </c>
      <c r="C575" s="28">
        <f>IF(B575&lt;0,-'Control panel'!E584*(B575/1000)*IF('Control panel'!$D$8="Yes",1.27,1),-'Control panel'!D584*(B575/1000)*IF('Control panel'!$D$8="Yes",1.27,1))</f>
        <v>0</v>
      </c>
      <c r="D575" s="3">
        <f>'Control panel'!E584*('Control panel'!C584/1000)</f>
        <v>0</v>
      </c>
      <c r="E575" s="3">
        <f ca="1">IF(I575="Y",+SUM(INDIRECT("C"&amp;MATCH(A575,A:A,0)&amp;":C"&amp;MATCH(WORKDAY(A575+1,-2,'Hungarian non-working days'!$A$2:$A$1001),A:A,0))),"-")</f>
        <v>0</v>
      </c>
      <c r="F575" s="3">
        <f ca="1">IF(I575="Y",SUM(INDIRECT("D"&amp;MATCH(A575,A:A,0)&amp;":D"&amp;MATCH(WORKDAY(A575+1,-2,'Hungarian non-working days'!$A$2:$A$1001),A:A,0))),"-")</f>
        <v>0</v>
      </c>
      <c r="G575" s="3"/>
      <c r="H575" s="27">
        <f>IF(A575&lt;WORKDAY('Control panel'!$D$10,2,'Hungarian non-working days'!A571:A10569),"",IF(I575="Y",IFERROR(E575/G575,0),"-"))</f>
        <v>0</v>
      </c>
      <c r="I575" s="26" t="str">
        <f>IF(WORKDAY(A575,1,'Hungarian non-working days'!$A$2:$A$1001)=A575+1,"Y","N")</f>
        <v>Y</v>
      </c>
    </row>
    <row r="576" spans="1:9" ht="15">
      <c r="A576" s="1">
        <f>'Control panel'!A585</f>
        <v>44752</v>
      </c>
      <c r="B576" s="4">
        <f>'Control panel'!B585-'Control panel'!C585</f>
        <v>0</v>
      </c>
      <c r="C576" s="28">
        <f>IF(B576&lt;0,-'Control panel'!E585*(B576/1000)*IF('Control panel'!$D$8="Yes",1.27,1),-'Control panel'!D585*(B576/1000)*IF('Control panel'!$D$8="Yes",1.27,1))</f>
        <v>0</v>
      </c>
      <c r="D576" s="3">
        <f>'Control panel'!E585*('Control panel'!C585/1000)</f>
        <v>0</v>
      </c>
      <c r="E576" s="3">
        <f ca="1">IF(I576="Y",+SUM(INDIRECT("C"&amp;MATCH(A576,A:A,0)&amp;":C"&amp;MATCH(WORKDAY(A576+1,-2,'Hungarian non-working days'!$A$2:$A$1001),A:A,0))),"-")</f>
        <v>0</v>
      </c>
      <c r="F576" s="3">
        <f ca="1">IF(I576="Y",SUM(INDIRECT("D"&amp;MATCH(A576,A:A,0)&amp;":D"&amp;MATCH(WORKDAY(A576+1,-2,'Hungarian non-working days'!$A$2:$A$1001),A:A,0))),"-")</f>
        <v>0</v>
      </c>
      <c r="G576" s="3"/>
      <c r="H576" s="27">
        <f>IF(A576&lt;WORKDAY('Control panel'!$D$10,2,'Hungarian non-working days'!A572:A10570),"",IF(I576="Y",IFERROR(E576/G576,0),"-"))</f>
        <v>0</v>
      </c>
      <c r="I576" s="26" t="str">
        <f>IF(WORKDAY(A576,1,'Hungarian non-working days'!$A$2:$A$1001)=A576+1,"Y","N")</f>
        <v>Y</v>
      </c>
    </row>
    <row r="577" spans="1:9" ht="15">
      <c r="A577" s="1">
        <f>'Control panel'!A586</f>
        <v>44751</v>
      </c>
      <c r="B577" s="4">
        <f>'Control panel'!B586-'Control panel'!C586</f>
        <v>0</v>
      </c>
      <c r="C577" s="28">
        <f>IF(B577&lt;0,-'Control panel'!E586*(B577/1000)*IF('Control panel'!$D$8="Yes",1.27,1),-'Control panel'!D586*(B577/1000)*IF('Control panel'!$D$8="Yes",1.27,1))</f>
        <v>0</v>
      </c>
      <c r="D577" s="3">
        <f>'Control panel'!E586*('Control panel'!C586/1000)</f>
        <v>0</v>
      </c>
      <c r="E577" s="3" t="str">
        <f ca="1">IF(I577="Y",+SUM(INDIRECT("C"&amp;MATCH(A577,A:A,0)&amp;":C"&amp;MATCH(WORKDAY(A577+1,-2,'Hungarian non-working days'!$A$2:$A$1001),A:A,0))),"-")</f>
        <v>-</v>
      </c>
      <c r="F577" s="3" t="str">
        <f ca="1">IF(I577="Y",SUM(INDIRECT("D"&amp;MATCH(A577,A:A,0)&amp;":D"&amp;MATCH(WORKDAY(A577+1,-2,'Hungarian non-working days'!$A$2:$A$1001),A:A,0))),"-")</f>
        <v>-</v>
      </c>
      <c r="G577" s="3"/>
      <c r="H577" s="27" t="str">
        <f>IF(A577&lt;WORKDAY('Control panel'!$D$10,2,'Hungarian non-working days'!A573:A10571),"",IF(I577="Y",IFERROR(E577/G577,0),"-"))</f>
        <v>-</v>
      </c>
      <c r="I577" s="26" t="str">
        <f>IF(WORKDAY(A577,1,'Hungarian non-working days'!$A$2:$A$1001)=A577+1,"Y","N")</f>
        <v>N</v>
      </c>
    </row>
    <row r="578" spans="1:9" ht="15">
      <c r="A578" s="1">
        <f>'Control panel'!A587</f>
        <v>44750</v>
      </c>
      <c r="B578" s="4">
        <f>'Control panel'!B587-'Control panel'!C587</f>
        <v>0</v>
      </c>
      <c r="C578" s="28">
        <f>IF(B578&lt;0,-'Control panel'!E587*(B578/1000)*IF('Control panel'!$D$8="Yes",1.27,1),-'Control panel'!D587*(B578/1000)*IF('Control panel'!$D$8="Yes",1.27,1))</f>
        <v>0</v>
      </c>
      <c r="D578" s="3">
        <f>'Control panel'!E587*('Control panel'!C587/1000)</f>
        <v>0</v>
      </c>
      <c r="E578" s="3" t="str">
        <f ca="1">IF(I578="Y",+SUM(INDIRECT("C"&amp;MATCH(A578,A:A,0)&amp;":C"&amp;MATCH(WORKDAY(A578+1,-2,'Hungarian non-working days'!$A$2:$A$1001),A:A,0))),"-")</f>
        <v>-</v>
      </c>
      <c r="F578" s="3" t="str">
        <f ca="1">IF(I578="Y",SUM(INDIRECT("D"&amp;MATCH(A578,A:A,0)&amp;":D"&amp;MATCH(WORKDAY(A578+1,-2,'Hungarian non-working days'!$A$2:$A$1001),A:A,0))),"-")</f>
        <v>-</v>
      </c>
      <c r="G578" s="3"/>
      <c r="H578" s="27" t="str">
        <f>IF(A578&lt;WORKDAY('Control panel'!$D$10,2,'Hungarian non-working days'!A574:A10572),"",IF(I578="Y",IFERROR(E578/G578,0),"-"))</f>
        <v>-</v>
      </c>
      <c r="I578" s="26" t="str">
        <f>IF(WORKDAY(A578,1,'Hungarian non-working days'!$A$2:$A$1001)=A578+1,"Y","N")</f>
        <v>N</v>
      </c>
    </row>
    <row r="579" spans="1:9" ht="15">
      <c r="A579" s="1">
        <f>'Control panel'!A588</f>
        <v>44749</v>
      </c>
      <c r="B579" s="4">
        <f>'Control panel'!B588-'Control panel'!C588</f>
        <v>0</v>
      </c>
      <c r="C579" s="28">
        <f>IF(B579&lt;0,-'Control panel'!E588*(B579/1000)*IF('Control panel'!$D$8="Yes",1.27,1),-'Control panel'!D588*(B579/1000)*IF('Control panel'!$D$8="Yes",1.27,1))</f>
        <v>0</v>
      </c>
      <c r="D579" s="3">
        <f>'Control panel'!E588*('Control panel'!C588/1000)</f>
        <v>0</v>
      </c>
      <c r="E579" s="3">
        <f ca="1">IF(I579="Y",+SUM(INDIRECT("C"&amp;MATCH(A579,A:A,0)&amp;":C"&amp;MATCH(WORKDAY(A579+1,-2,'Hungarian non-working days'!$A$2:$A$1001),A:A,0))),"-")</f>
        <v>0</v>
      </c>
      <c r="F579" s="3">
        <f ca="1">IF(I579="Y",SUM(INDIRECT("D"&amp;MATCH(A579,A:A,0)&amp;":D"&amp;MATCH(WORKDAY(A579+1,-2,'Hungarian non-working days'!$A$2:$A$1001),A:A,0))),"-")</f>
        <v>0</v>
      </c>
      <c r="G579" s="3"/>
      <c r="H579" s="27">
        <f>IF(A579&lt;WORKDAY('Control panel'!$D$10,2,'Hungarian non-working days'!A575:A10573),"",IF(I579="Y",IFERROR(E579/G579,0),"-"))</f>
        <v>0</v>
      </c>
      <c r="I579" s="26" t="str">
        <f>IF(WORKDAY(A579,1,'Hungarian non-working days'!$A$2:$A$1001)=A579+1,"Y","N")</f>
        <v>Y</v>
      </c>
    </row>
    <row r="580" spans="1:9" ht="15">
      <c r="A580" s="1">
        <f>'Control panel'!A589</f>
        <v>44748</v>
      </c>
      <c r="B580" s="4">
        <f>'Control panel'!B589-'Control panel'!C589</f>
        <v>0</v>
      </c>
      <c r="C580" s="28">
        <f>IF(B580&lt;0,-'Control panel'!E589*(B580/1000)*IF('Control panel'!$D$8="Yes",1.27,1),-'Control panel'!D589*(B580/1000)*IF('Control panel'!$D$8="Yes",1.27,1))</f>
        <v>0</v>
      </c>
      <c r="D580" s="3">
        <f>'Control panel'!E589*('Control panel'!C589/1000)</f>
        <v>0</v>
      </c>
      <c r="E580" s="3">
        <f ca="1">IF(I580="Y",+SUM(INDIRECT("C"&amp;MATCH(A580,A:A,0)&amp;":C"&amp;MATCH(WORKDAY(A580+1,-2,'Hungarian non-working days'!$A$2:$A$1001),A:A,0))),"-")</f>
        <v>0</v>
      </c>
      <c r="F580" s="3">
        <f ca="1">IF(I580="Y",SUM(INDIRECT("D"&amp;MATCH(A580,A:A,0)&amp;":D"&amp;MATCH(WORKDAY(A580+1,-2,'Hungarian non-working days'!$A$2:$A$1001),A:A,0))),"-")</f>
        <v>0</v>
      </c>
      <c r="G580" s="3"/>
      <c r="H580" s="27">
        <f>IF(A580&lt;WORKDAY('Control panel'!$D$10,2,'Hungarian non-working days'!A576:A10574),"",IF(I580="Y",IFERROR(E580/G580,0),"-"))</f>
        <v>0</v>
      </c>
      <c r="I580" s="26" t="str">
        <f>IF(WORKDAY(A580,1,'Hungarian non-working days'!$A$2:$A$1001)=A580+1,"Y","N")</f>
        <v>Y</v>
      </c>
    </row>
    <row r="581" spans="1:9" ht="15">
      <c r="A581" s="1">
        <f>'Control panel'!A590</f>
        <v>44747</v>
      </c>
      <c r="B581" s="4">
        <f>'Control panel'!B590-'Control panel'!C590</f>
        <v>0</v>
      </c>
      <c r="C581" s="28">
        <f>IF(B581&lt;0,-'Control panel'!E590*(B581/1000)*IF('Control panel'!$D$8="Yes",1.27,1),-'Control panel'!D590*(B581/1000)*IF('Control panel'!$D$8="Yes",1.27,1))</f>
        <v>0</v>
      </c>
      <c r="D581" s="3">
        <f>'Control panel'!E590*('Control panel'!C590/1000)</f>
        <v>0</v>
      </c>
      <c r="E581" s="3">
        <f ca="1">IF(I581="Y",+SUM(INDIRECT("C"&amp;MATCH(A581,A:A,0)&amp;":C"&amp;MATCH(WORKDAY(A581+1,-2,'Hungarian non-working days'!$A$2:$A$1001),A:A,0))),"-")</f>
        <v>0</v>
      </c>
      <c r="F581" s="3">
        <f ca="1">IF(I581="Y",SUM(INDIRECT("D"&amp;MATCH(A581,A:A,0)&amp;":D"&amp;MATCH(WORKDAY(A581+1,-2,'Hungarian non-working days'!$A$2:$A$1001),A:A,0))),"-")</f>
        <v>0</v>
      </c>
      <c r="G581" s="3"/>
      <c r="H581" s="27">
        <f>IF(A581&lt;WORKDAY('Control panel'!$D$10,2,'Hungarian non-working days'!A577:A10575),"",IF(I581="Y",IFERROR(E581/G581,0),"-"))</f>
        <v>0</v>
      </c>
      <c r="I581" s="26" t="str">
        <f>IF(WORKDAY(A581,1,'Hungarian non-working days'!$A$2:$A$1001)=A581+1,"Y","N")</f>
        <v>Y</v>
      </c>
    </row>
    <row r="582" spans="1:9" ht="15">
      <c r="A582" s="1">
        <f>'Control panel'!A591</f>
        <v>44746</v>
      </c>
      <c r="B582" s="4">
        <f>'Control panel'!B591-'Control panel'!C591</f>
        <v>0</v>
      </c>
      <c r="C582" s="28">
        <f>IF(B582&lt;0,-'Control panel'!E591*(B582/1000)*IF('Control panel'!$D$8="Yes",1.27,1),-'Control panel'!D591*(B582/1000)*IF('Control panel'!$D$8="Yes",1.27,1))</f>
        <v>0</v>
      </c>
      <c r="D582" s="3">
        <f>'Control panel'!E591*('Control panel'!C591/1000)</f>
        <v>0</v>
      </c>
      <c r="E582" s="3">
        <f ca="1">IF(I582="Y",+SUM(INDIRECT("C"&amp;MATCH(A582,A:A,0)&amp;":C"&amp;MATCH(WORKDAY(A582+1,-2,'Hungarian non-working days'!$A$2:$A$1001),A:A,0))),"-")</f>
        <v>0</v>
      </c>
      <c r="F582" s="3">
        <f ca="1">IF(I582="Y",SUM(INDIRECT("D"&amp;MATCH(A582,A:A,0)&amp;":D"&amp;MATCH(WORKDAY(A582+1,-2,'Hungarian non-working days'!$A$2:$A$1001),A:A,0))),"-")</f>
        <v>0</v>
      </c>
      <c r="G582" s="3"/>
      <c r="H582" s="27">
        <f>IF(A582&lt;WORKDAY('Control panel'!$D$10,2,'Hungarian non-working days'!A578:A10576),"",IF(I582="Y",IFERROR(E582/G582,0),"-"))</f>
        <v>0</v>
      </c>
      <c r="I582" s="26" t="str">
        <f>IF(WORKDAY(A582,1,'Hungarian non-working days'!$A$2:$A$1001)=A582+1,"Y","N")</f>
        <v>Y</v>
      </c>
    </row>
    <row r="583" spans="1:9" ht="15">
      <c r="A583" s="1">
        <f>'Control panel'!A592</f>
        <v>44745</v>
      </c>
      <c r="B583" s="4">
        <f>'Control panel'!B592-'Control panel'!C592</f>
        <v>0</v>
      </c>
      <c r="C583" s="28">
        <f>IF(B583&lt;0,-'Control panel'!E592*(B583/1000)*IF('Control panel'!$D$8="Yes",1.27,1),-'Control panel'!D592*(B583/1000)*IF('Control panel'!$D$8="Yes",1.27,1))</f>
        <v>0</v>
      </c>
      <c r="D583" s="3">
        <f>'Control panel'!E592*('Control panel'!C592/1000)</f>
        <v>0</v>
      </c>
      <c r="E583" s="3">
        <f ca="1">IF(I583="Y",+SUM(INDIRECT("C"&amp;MATCH(A583,A:A,0)&amp;":C"&amp;MATCH(WORKDAY(A583+1,-2,'Hungarian non-working days'!$A$2:$A$1001),A:A,0))),"-")</f>
        <v>0</v>
      </c>
      <c r="F583" s="3">
        <f ca="1">IF(I583="Y",SUM(INDIRECT("D"&amp;MATCH(A583,A:A,0)&amp;":D"&amp;MATCH(WORKDAY(A583+1,-2,'Hungarian non-working days'!$A$2:$A$1001),A:A,0))),"-")</f>
        <v>0</v>
      </c>
      <c r="G583" s="3"/>
      <c r="H583" s="27">
        <f>IF(A583&lt;WORKDAY('Control panel'!$D$10,2,'Hungarian non-working days'!A579:A10577),"",IF(I583="Y",IFERROR(E583/G583,0),"-"))</f>
        <v>0</v>
      </c>
      <c r="I583" s="26" t="str">
        <f>IF(WORKDAY(A583,1,'Hungarian non-working days'!$A$2:$A$1001)=A583+1,"Y","N")</f>
        <v>Y</v>
      </c>
    </row>
    <row r="584" spans="1:9" ht="15">
      <c r="A584" s="1">
        <f>'Control panel'!A593</f>
        <v>44744</v>
      </c>
      <c r="B584" s="4">
        <f>'Control panel'!B593-'Control panel'!C593</f>
        <v>0</v>
      </c>
      <c r="C584" s="28">
        <f>IF(B584&lt;0,-'Control panel'!E593*(B584/1000)*IF('Control panel'!$D$8="Yes",1.27,1),-'Control panel'!D593*(B584/1000)*IF('Control panel'!$D$8="Yes",1.27,1))</f>
        <v>0</v>
      </c>
      <c r="D584" s="3">
        <f>'Control panel'!E593*('Control panel'!C593/1000)</f>
        <v>0</v>
      </c>
      <c r="E584" s="3" t="str">
        <f ca="1">IF(I584="Y",+SUM(INDIRECT("C"&amp;MATCH(A584,A:A,0)&amp;":C"&amp;MATCH(WORKDAY(A584+1,-2,'Hungarian non-working days'!$A$2:$A$1001),A:A,0))),"-")</f>
        <v>-</v>
      </c>
      <c r="F584" s="3" t="str">
        <f ca="1">IF(I584="Y",SUM(INDIRECT("D"&amp;MATCH(A584,A:A,0)&amp;":D"&amp;MATCH(WORKDAY(A584+1,-2,'Hungarian non-working days'!$A$2:$A$1001),A:A,0))),"-")</f>
        <v>-</v>
      </c>
      <c r="G584" s="3"/>
      <c r="H584" s="27" t="str">
        <f>IF(A584&lt;WORKDAY('Control panel'!$D$10,2,'Hungarian non-working days'!A580:A10578),"",IF(I584="Y",IFERROR(E584/G584,0),"-"))</f>
        <v>-</v>
      </c>
      <c r="I584" s="26" t="str">
        <f>IF(WORKDAY(A584,1,'Hungarian non-working days'!$A$2:$A$1001)=A584+1,"Y","N")</f>
        <v>N</v>
      </c>
    </row>
    <row r="585" spans="1:9" ht="15">
      <c r="A585" s="1">
        <f>'Control panel'!A594</f>
        <v>44743</v>
      </c>
      <c r="B585" s="4">
        <f>'Control panel'!B594-'Control panel'!C594</f>
        <v>0</v>
      </c>
      <c r="C585" s="28">
        <f>IF(B585&lt;0,-'Control panel'!E594*(B585/1000)*IF('Control panel'!$D$8="Yes",1.27,1),-'Control panel'!D594*(B585/1000)*IF('Control panel'!$D$8="Yes",1.27,1))</f>
        <v>0</v>
      </c>
      <c r="D585" s="3">
        <f>'Control panel'!E594*('Control panel'!C594/1000)</f>
        <v>0</v>
      </c>
      <c r="E585" s="3" t="str">
        <f ca="1">IF(I585="Y",+SUM(INDIRECT("C"&amp;MATCH(A585,A:A,0)&amp;":C"&amp;MATCH(WORKDAY(A585+1,-2,'Hungarian non-working days'!$A$2:$A$1001),A:A,0))),"-")</f>
        <v>-</v>
      </c>
      <c r="F585" s="3" t="str">
        <f ca="1">IF(I585="Y",SUM(INDIRECT("D"&amp;MATCH(A585,A:A,0)&amp;":D"&amp;MATCH(WORKDAY(A585+1,-2,'Hungarian non-working days'!$A$2:$A$1001),A:A,0))),"-")</f>
        <v>-</v>
      </c>
      <c r="G585" s="3"/>
      <c r="H585" s="27" t="str">
        <f>IF(A585&lt;WORKDAY('Control panel'!$D$10,2,'Hungarian non-working days'!A581:A10579),"",IF(I585="Y",IFERROR(E585/G585,0),"-"))</f>
        <v>-</v>
      </c>
      <c r="I585" s="26" t="str">
        <f>IF(WORKDAY(A585,1,'Hungarian non-working days'!$A$2:$A$1001)=A585+1,"Y","N")</f>
        <v>N</v>
      </c>
    </row>
    <row r="586" spans="1:9" ht="15">
      <c r="A586" s="1">
        <f>'Control panel'!A595</f>
        <v>44742</v>
      </c>
      <c r="B586" s="4">
        <f>'Control panel'!B595-'Control panel'!C595</f>
        <v>0</v>
      </c>
      <c r="C586" s="28">
        <f>IF(B586&lt;0,-'Control panel'!E595*(B586/1000)*IF('Control panel'!$D$8="Yes",1.27,1),-'Control panel'!D595*(B586/1000)*IF('Control panel'!$D$8="Yes",1.27,1))</f>
        <v>0</v>
      </c>
      <c r="D586" s="3">
        <f>'Control panel'!E595*('Control panel'!C595/1000)</f>
        <v>0</v>
      </c>
      <c r="E586" s="3">
        <f ca="1">IF(I586="Y",+SUM(INDIRECT("C"&amp;MATCH(A586,A:A,0)&amp;":C"&amp;MATCH(WORKDAY(A586+1,-2,'Hungarian non-working days'!$A$2:$A$1001),A:A,0))),"-")</f>
        <v>0</v>
      </c>
      <c r="F586" s="3">
        <f ca="1">IF(I586="Y",SUM(INDIRECT("D"&amp;MATCH(A586,A:A,0)&amp;":D"&amp;MATCH(WORKDAY(A586+1,-2,'Hungarian non-working days'!$A$2:$A$1001),A:A,0))),"-")</f>
        <v>0</v>
      </c>
      <c r="G586" s="3"/>
      <c r="H586" s="27">
        <f>IF(A586&lt;WORKDAY('Control panel'!$D$10,2,'Hungarian non-working days'!A582:A10580),"",IF(I586="Y",IFERROR(E586/G586,0),"-"))</f>
        <v>0</v>
      </c>
      <c r="I586" s="26" t="str">
        <f>IF(WORKDAY(A586,1,'Hungarian non-working days'!$A$2:$A$1001)=A586+1,"Y","N")</f>
        <v>Y</v>
      </c>
    </row>
    <row r="587" spans="1:9" ht="15">
      <c r="A587" s="1">
        <f>'Control panel'!A596</f>
        <v>44741</v>
      </c>
      <c r="B587" s="4">
        <f>'Control panel'!B596-'Control panel'!C596</f>
        <v>0</v>
      </c>
      <c r="C587" s="28">
        <f>IF(B587&lt;0,-'Control panel'!E596*(B587/1000)*IF('Control panel'!$D$8="Yes",1.27,1),-'Control panel'!D596*(B587/1000)*IF('Control panel'!$D$8="Yes",1.27,1))</f>
        <v>0</v>
      </c>
      <c r="D587" s="3">
        <f>'Control panel'!E596*('Control panel'!C596/1000)</f>
        <v>0</v>
      </c>
      <c r="E587" s="3">
        <f ca="1">IF(I587="Y",+SUM(INDIRECT("C"&amp;MATCH(A587,A:A,0)&amp;":C"&amp;MATCH(WORKDAY(A587+1,-2,'Hungarian non-working days'!$A$2:$A$1001),A:A,0))),"-")</f>
        <v>0</v>
      </c>
      <c r="F587" s="3">
        <f ca="1">IF(I587="Y",SUM(INDIRECT("D"&amp;MATCH(A587,A:A,0)&amp;":D"&amp;MATCH(WORKDAY(A587+1,-2,'Hungarian non-working days'!$A$2:$A$1001),A:A,0))),"-")</f>
        <v>0</v>
      </c>
      <c r="G587" s="3"/>
      <c r="H587" s="27">
        <f>IF(A587&lt;WORKDAY('Control panel'!$D$10,2,'Hungarian non-working days'!A583:A10581),"",IF(I587="Y",IFERROR(E587/G587,0),"-"))</f>
        <v>0</v>
      </c>
      <c r="I587" s="26" t="str">
        <f>IF(WORKDAY(A587,1,'Hungarian non-working days'!$A$2:$A$1001)=A587+1,"Y","N")</f>
        <v>Y</v>
      </c>
    </row>
    <row r="588" spans="1:9" ht="15">
      <c r="A588" s="1">
        <f>'Control panel'!A597</f>
        <v>44740</v>
      </c>
      <c r="B588" s="4">
        <f>'Control panel'!B597-'Control panel'!C597</f>
        <v>0</v>
      </c>
      <c r="C588" s="28">
        <f>IF(B588&lt;0,-'Control panel'!E597*(B588/1000)*IF('Control panel'!$D$8="Yes",1.27,1),-'Control panel'!D597*(B588/1000)*IF('Control panel'!$D$8="Yes",1.27,1))</f>
        <v>0</v>
      </c>
      <c r="D588" s="3">
        <f>'Control panel'!E597*('Control panel'!C597/1000)</f>
        <v>0</v>
      </c>
      <c r="E588" s="3">
        <f ca="1">IF(I588="Y",+SUM(INDIRECT("C"&amp;MATCH(A588,A:A,0)&amp;":C"&amp;MATCH(WORKDAY(A588+1,-2,'Hungarian non-working days'!$A$2:$A$1001),A:A,0))),"-")</f>
        <v>0</v>
      </c>
      <c r="F588" s="3">
        <f ca="1">IF(I588="Y",SUM(INDIRECT("D"&amp;MATCH(A588,A:A,0)&amp;":D"&amp;MATCH(WORKDAY(A588+1,-2,'Hungarian non-working days'!$A$2:$A$1001),A:A,0))),"-")</f>
        <v>0</v>
      </c>
      <c r="G588" s="3"/>
      <c r="H588" s="27">
        <f>IF(A588&lt;WORKDAY('Control panel'!$D$10,2,'Hungarian non-working days'!A584:A10582),"",IF(I588="Y",IFERROR(E588/G588,0),"-"))</f>
        <v>0</v>
      </c>
      <c r="I588" s="26" t="str">
        <f>IF(WORKDAY(A588,1,'Hungarian non-working days'!$A$2:$A$1001)=A588+1,"Y","N")</f>
        <v>Y</v>
      </c>
    </row>
    <row r="589" spans="1:9" ht="15">
      <c r="A589" s="1">
        <f>'Control panel'!A598</f>
        <v>44739</v>
      </c>
      <c r="B589" s="4">
        <f>'Control panel'!B598-'Control panel'!C598</f>
        <v>0</v>
      </c>
      <c r="C589" s="28">
        <f>IF(B589&lt;0,-'Control panel'!E598*(B589/1000)*IF('Control panel'!$D$8="Yes",1.27,1),-'Control panel'!D598*(B589/1000)*IF('Control panel'!$D$8="Yes",1.27,1))</f>
        <v>0</v>
      </c>
      <c r="D589" s="3">
        <f>'Control panel'!E598*('Control panel'!C598/1000)</f>
        <v>0</v>
      </c>
      <c r="E589" s="3">
        <f ca="1">IF(I589="Y",+SUM(INDIRECT("C"&amp;MATCH(A589,A:A,0)&amp;":C"&amp;MATCH(WORKDAY(A589+1,-2,'Hungarian non-working days'!$A$2:$A$1001),A:A,0))),"-")</f>
        <v>0</v>
      </c>
      <c r="F589" s="3">
        <f ca="1">IF(I589="Y",SUM(INDIRECT("D"&amp;MATCH(A589,A:A,0)&amp;":D"&amp;MATCH(WORKDAY(A589+1,-2,'Hungarian non-working days'!$A$2:$A$1001),A:A,0))),"-")</f>
        <v>0</v>
      </c>
      <c r="G589" s="3"/>
      <c r="H589" s="27">
        <f>IF(A589&lt;WORKDAY('Control panel'!$D$10,2,'Hungarian non-working days'!A585:A10583),"",IF(I589="Y",IFERROR(E589/G589,0),"-"))</f>
        <v>0</v>
      </c>
      <c r="I589" s="26" t="str">
        <f>IF(WORKDAY(A589,1,'Hungarian non-working days'!$A$2:$A$1001)=A589+1,"Y","N")</f>
        <v>Y</v>
      </c>
    </row>
    <row r="590" spans="1:9" ht="15">
      <c r="A590" s="1">
        <f>'Control panel'!A599</f>
        <v>44738</v>
      </c>
      <c r="B590" s="4">
        <f>'Control panel'!B599-'Control panel'!C599</f>
        <v>0</v>
      </c>
      <c r="C590" s="28">
        <f>IF(B590&lt;0,-'Control panel'!E599*(B590/1000)*IF('Control panel'!$D$8="Yes",1.27,1),-'Control panel'!D599*(B590/1000)*IF('Control panel'!$D$8="Yes",1.27,1))</f>
        <v>0</v>
      </c>
      <c r="D590" s="3">
        <f>'Control panel'!E599*('Control panel'!C599/1000)</f>
        <v>0</v>
      </c>
      <c r="E590" s="3">
        <f ca="1">IF(I590="Y",+SUM(INDIRECT("C"&amp;MATCH(A590,A:A,0)&amp;":C"&amp;MATCH(WORKDAY(A590+1,-2,'Hungarian non-working days'!$A$2:$A$1001),A:A,0))),"-")</f>
        <v>0</v>
      </c>
      <c r="F590" s="3">
        <f ca="1">IF(I590="Y",SUM(INDIRECT("D"&amp;MATCH(A590,A:A,0)&amp;":D"&amp;MATCH(WORKDAY(A590+1,-2,'Hungarian non-working days'!$A$2:$A$1001),A:A,0))),"-")</f>
        <v>0</v>
      </c>
      <c r="G590" s="3"/>
      <c r="H590" s="27">
        <f>IF(A590&lt;WORKDAY('Control panel'!$D$10,2,'Hungarian non-working days'!A586:A10584),"",IF(I590="Y",IFERROR(E590/G590,0),"-"))</f>
        <v>0</v>
      </c>
      <c r="I590" s="26" t="str">
        <f>IF(WORKDAY(A590,1,'Hungarian non-working days'!$A$2:$A$1001)=A590+1,"Y","N")</f>
        <v>Y</v>
      </c>
    </row>
    <row r="591" spans="1:9" ht="15">
      <c r="A591" s="1">
        <f>'Control panel'!A600</f>
        <v>44737</v>
      </c>
      <c r="B591" s="4">
        <f>'Control panel'!B600-'Control panel'!C600</f>
        <v>0</v>
      </c>
      <c r="C591" s="28">
        <f>IF(B591&lt;0,-'Control panel'!E600*(B591/1000)*IF('Control panel'!$D$8="Yes",1.27,1),-'Control panel'!D600*(B591/1000)*IF('Control panel'!$D$8="Yes",1.27,1))</f>
        <v>0</v>
      </c>
      <c r="D591" s="3">
        <f>'Control panel'!E600*('Control panel'!C600/1000)</f>
        <v>0</v>
      </c>
      <c r="E591" s="3" t="str">
        <f ca="1">IF(I591="Y",+SUM(INDIRECT("C"&amp;MATCH(A591,A:A,0)&amp;":C"&amp;MATCH(WORKDAY(A591+1,-2,'Hungarian non-working days'!$A$2:$A$1001),A:A,0))),"-")</f>
        <v>-</v>
      </c>
      <c r="F591" s="3" t="str">
        <f ca="1">IF(I591="Y",SUM(INDIRECT("D"&amp;MATCH(A591,A:A,0)&amp;":D"&amp;MATCH(WORKDAY(A591+1,-2,'Hungarian non-working days'!$A$2:$A$1001),A:A,0))),"-")</f>
        <v>-</v>
      </c>
      <c r="G591" s="3"/>
      <c r="H591" s="27" t="str">
        <f>IF(A591&lt;WORKDAY('Control panel'!$D$10,2,'Hungarian non-working days'!A587:A10585),"",IF(I591="Y",IFERROR(E591/G591,0),"-"))</f>
        <v>-</v>
      </c>
      <c r="I591" s="26" t="str">
        <f>IF(WORKDAY(A591,1,'Hungarian non-working days'!$A$2:$A$1001)=A591+1,"Y","N")</f>
        <v>N</v>
      </c>
    </row>
    <row r="592" spans="1:9" ht="15">
      <c r="A592" s="1">
        <f>'Control panel'!A601</f>
        <v>44736</v>
      </c>
      <c r="B592" s="4">
        <f>'Control panel'!B601-'Control panel'!C601</f>
        <v>0</v>
      </c>
      <c r="C592" s="28">
        <f>IF(B592&lt;0,-'Control panel'!E601*(B592/1000)*IF('Control panel'!$D$8="Yes",1.27,1),-'Control panel'!D601*(B592/1000)*IF('Control panel'!$D$8="Yes",1.27,1))</f>
        <v>0</v>
      </c>
      <c r="D592" s="3">
        <f>'Control panel'!E601*('Control panel'!C601/1000)</f>
        <v>0</v>
      </c>
      <c r="E592" s="3" t="str">
        <f ca="1">IF(I592="Y",+SUM(INDIRECT("C"&amp;MATCH(A592,A:A,0)&amp;":C"&amp;MATCH(WORKDAY(A592+1,-2,'Hungarian non-working days'!$A$2:$A$1001),A:A,0))),"-")</f>
        <v>-</v>
      </c>
      <c r="F592" s="3" t="str">
        <f ca="1">IF(I592="Y",SUM(INDIRECT("D"&amp;MATCH(A592,A:A,0)&amp;":D"&amp;MATCH(WORKDAY(A592+1,-2,'Hungarian non-working days'!$A$2:$A$1001),A:A,0))),"-")</f>
        <v>-</v>
      </c>
      <c r="G592" s="3"/>
      <c r="H592" s="27" t="str">
        <f>IF(A592&lt;WORKDAY('Control panel'!$D$10,2,'Hungarian non-working days'!A588:A10586),"",IF(I592="Y",IFERROR(E592/G592,0),"-"))</f>
        <v>-</v>
      </c>
      <c r="I592" s="26" t="str">
        <f>IF(WORKDAY(A592,1,'Hungarian non-working days'!$A$2:$A$1001)=A592+1,"Y","N")</f>
        <v>N</v>
      </c>
    </row>
    <row r="593" spans="1:9" ht="15">
      <c r="A593" s="1">
        <f>'Control panel'!A602</f>
        <v>44735</v>
      </c>
      <c r="B593" s="4">
        <f>'Control panel'!B602-'Control panel'!C602</f>
        <v>0</v>
      </c>
      <c r="C593" s="28">
        <f>IF(B593&lt;0,-'Control panel'!E602*(B593/1000)*IF('Control panel'!$D$8="Yes",1.27,1),-'Control panel'!D602*(B593/1000)*IF('Control panel'!$D$8="Yes",1.27,1))</f>
        <v>0</v>
      </c>
      <c r="D593" s="3">
        <f>'Control panel'!E602*('Control panel'!C602/1000)</f>
        <v>0</v>
      </c>
      <c r="E593" s="3">
        <f ca="1">IF(I593="Y",+SUM(INDIRECT("C"&amp;MATCH(A593,A:A,0)&amp;":C"&amp;MATCH(WORKDAY(A593+1,-2,'Hungarian non-working days'!$A$2:$A$1001),A:A,0))),"-")</f>
        <v>0</v>
      </c>
      <c r="F593" s="3">
        <f ca="1">IF(I593="Y",SUM(INDIRECT("D"&amp;MATCH(A593,A:A,0)&amp;":D"&amp;MATCH(WORKDAY(A593+1,-2,'Hungarian non-working days'!$A$2:$A$1001),A:A,0))),"-")</f>
        <v>0</v>
      </c>
      <c r="G593" s="3"/>
      <c r="H593" s="27">
        <f>IF(A593&lt;WORKDAY('Control panel'!$D$10,2,'Hungarian non-working days'!A589:A10587),"",IF(I593="Y",IFERROR(E593/G593,0),"-"))</f>
        <v>0</v>
      </c>
      <c r="I593" s="26" t="str">
        <f>IF(WORKDAY(A593,1,'Hungarian non-working days'!$A$2:$A$1001)=A593+1,"Y","N")</f>
        <v>Y</v>
      </c>
    </row>
    <row r="594" spans="1:9" ht="15">
      <c r="A594" s="1">
        <f>'Control panel'!A603</f>
        <v>44734</v>
      </c>
      <c r="B594" s="4">
        <f>'Control panel'!B603-'Control panel'!C603</f>
        <v>0</v>
      </c>
      <c r="C594" s="28">
        <f>IF(B594&lt;0,-'Control panel'!E603*(B594/1000)*IF('Control panel'!$D$8="Yes",1.27,1),-'Control panel'!D603*(B594/1000)*IF('Control panel'!$D$8="Yes",1.27,1))</f>
        <v>0</v>
      </c>
      <c r="D594" s="3">
        <f>'Control panel'!E603*('Control panel'!C603/1000)</f>
        <v>0</v>
      </c>
      <c r="E594" s="3">
        <f ca="1">IF(I594="Y",+SUM(INDIRECT("C"&amp;MATCH(A594,A:A,0)&amp;":C"&amp;MATCH(WORKDAY(A594+1,-2,'Hungarian non-working days'!$A$2:$A$1001),A:A,0))),"-")</f>
        <v>0</v>
      </c>
      <c r="F594" s="3">
        <f ca="1">IF(I594="Y",SUM(INDIRECT("D"&amp;MATCH(A594,A:A,0)&amp;":D"&amp;MATCH(WORKDAY(A594+1,-2,'Hungarian non-working days'!$A$2:$A$1001),A:A,0))),"-")</f>
        <v>0</v>
      </c>
      <c r="G594" s="3"/>
      <c r="H594" s="27">
        <f>IF(A594&lt;WORKDAY('Control panel'!$D$10,2,'Hungarian non-working days'!A590:A10588),"",IF(I594="Y",IFERROR(E594/G594,0),"-"))</f>
        <v>0</v>
      </c>
      <c r="I594" s="26" t="str">
        <f>IF(WORKDAY(A594,1,'Hungarian non-working days'!$A$2:$A$1001)=A594+1,"Y","N")</f>
        <v>Y</v>
      </c>
    </row>
    <row r="595" spans="1:9" ht="15">
      <c r="A595" s="1">
        <f>'Control panel'!A604</f>
        <v>44733</v>
      </c>
      <c r="B595" s="4">
        <f>'Control panel'!B604-'Control panel'!C604</f>
        <v>0</v>
      </c>
      <c r="C595" s="28">
        <f>IF(B595&lt;0,-'Control panel'!E604*(B595/1000)*IF('Control panel'!$D$8="Yes",1.27,1),-'Control panel'!D604*(B595/1000)*IF('Control panel'!$D$8="Yes",1.27,1))</f>
        <v>0</v>
      </c>
      <c r="D595" s="3">
        <f>'Control panel'!E604*('Control panel'!C604/1000)</f>
        <v>0</v>
      </c>
      <c r="E595" s="3">
        <f ca="1">IF(I595="Y",+SUM(INDIRECT("C"&amp;MATCH(A595,A:A,0)&amp;":C"&amp;MATCH(WORKDAY(A595+1,-2,'Hungarian non-working days'!$A$2:$A$1001),A:A,0))),"-")</f>
        <v>0</v>
      </c>
      <c r="F595" s="3">
        <f ca="1">IF(I595="Y",SUM(INDIRECT("D"&amp;MATCH(A595,A:A,0)&amp;":D"&amp;MATCH(WORKDAY(A595+1,-2,'Hungarian non-working days'!$A$2:$A$1001),A:A,0))),"-")</f>
        <v>0</v>
      </c>
      <c r="G595" s="3"/>
      <c r="H595" s="27">
        <f>IF(A595&lt;WORKDAY('Control panel'!$D$10,2,'Hungarian non-working days'!A591:A10589),"",IF(I595="Y",IFERROR(E595/G595,0),"-"))</f>
        <v>0</v>
      </c>
      <c r="I595" s="26" t="str">
        <f>IF(WORKDAY(A595,1,'Hungarian non-working days'!$A$2:$A$1001)=A595+1,"Y","N")</f>
        <v>Y</v>
      </c>
    </row>
    <row r="596" spans="1:9" ht="15">
      <c r="A596" s="1">
        <f>'Control panel'!A605</f>
        <v>44732</v>
      </c>
      <c r="B596" s="4">
        <f>'Control panel'!B605-'Control panel'!C605</f>
        <v>0</v>
      </c>
      <c r="C596" s="28">
        <f>IF(B596&lt;0,-'Control panel'!E605*(B596/1000)*IF('Control panel'!$D$8="Yes",1.27,1),-'Control panel'!D605*(B596/1000)*IF('Control panel'!$D$8="Yes",1.27,1))</f>
        <v>0</v>
      </c>
      <c r="D596" s="3">
        <f>'Control panel'!E605*('Control panel'!C605/1000)</f>
        <v>0</v>
      </c>
      <c r="E596" s="3">
        <f ca="1">IF(I596="Y",+SUM(INDIRECT("C"&amp;MATCH(A596,A:A,0)&amp;":C"&amp;MATCH(WORKDAY(A596+1,-2,'Hungarian non-working days'!$A$2:$A$1001),A:A,0))),"-")</f>
        <v>0</v>
      </c>
      <c r="F596" s="3">
        <f ca="1">IF(I596="Y",SUM(INDIRECT("D"&amp;MATCH(A596,A:A,0)&amp;":D"&amp;MATCH(WORKDAY(A596+1,-2,'Hungarian non-working days'!$A$2:$A$1001),A:A,0))),"-")</f>
        <v>0</v>
      </c>
      <c r="G596" s="3"/>
      <c r="H596" s="27">
        <f>IF(A596&lt;WORKDAY('Control panel'!$D$10,2,'Hungarian non-working days'!A592:A10590),"",IF(I596="Y",IFERROR(E596/G596,0),"-"))</f>
        <v>0</v>
      </c>
      <c r="I596" s="26" t="str">
        <f>IF(WORKDAY(A596,1,'Hungarian non-working days'!$A$2:$A$1001)=A596+1,"Y","N")</f>
        <v>Y</v>
      </c>
    </row>
    <row r="597" spans="1:9" ht="15">
      <c r="A597" s="1">
        <f>'Control panel'!A606</f>
        <v>44731</v>
      </c>
      <c r="B597" s="4">
        <f>'Control panel'!B606-'Control panel'!C606</f>
        <v>0</v>
      </c>
      <c r="C597" s="28">
        <f>IF(B597&lt;0,-'Control panel'!E606*(B597/1000)*IF('Control panel'!$D$8="Yes",1.27,1),-'Control panel'!D606*(B597/1000)*IF('Control panel'!$D$8="Yes",1.27,1))</f>
        <v>0</v>
      </c>
      <c r="D597" s="3">
        <f>'Control panel'!E606*('Control panel'!C606/1000)</f>
        <v>0</v>
      </c>
      <c r="E597" s="3">
        <f ca="1">IF(I597="Y",+SUM(INDIRECT("C"&amp;MATCH(A597,A:A,0)&amp;":C"&amp;MATCH(WORKDAY(A597+1,-2,'Hungarian non-working days'!$A$2:$A$1001),A:A,0))),"-")</f>
        <v>0</v>
      </c>
      <c r="F597" s="3">
        <f ca="1">IF(I597="Y",SUM(INDIRECT("D"&amp;MATCH(A597,A:A,0)&amp;":D"&amp;MATCH(WORKDAY(A597+1,-2,'Hungarian non-working days'!$A$2:$A$1001),A:A,0))),"-")</f>
        <v>0</v>
      </c>
      <c r="G597" s="3"/>
      <c r="H597" s="27">
        <f>IF(A597&lt;WORKDAY('Control panel'!$D$10,2,'Hungarian non-working days'!A593:A10591),"",IF(I597="Y",IFERROR(E597/G597,0),"-"))</f>
        <v>0</v>
      </c>
      <c r="I597" s="26" t="str">
        <f>IF(WORKDAY(A597,1,'Hungarian non-working days'!$A$2:$A$1001)=A597+1,"Y","N")</f>
        <v>Y</v>
      </c>
    </row>
    <row r="598" spans="1:9" ht="15">
      <c r="A598" s="1">
        <f>'Control panel'!A607</f>
        <v>44730</v>
      </c>
      <c r="B598" s="4">
        <f>'Control panel'!B607-'Control panel'!C607</f>
        <v>0</v>
      </c>
      <c r="C598" s="28">
        <f>IF(B598&lt;0,-'Control panel'!E607*(B598/1000)*IF('Control panel'!$D$8="Yes",1.27,1),-'Control panel'!D607*(B598/1000)*IF('Control panel'!$D$8="Yes",1.27,1))</f>
        <v>0</v>
      </c>
      <c r="D598" s="3">
        <f>'Control panel'!E607*('Control panel'!C607/1000)</f>
        <v>0</v>
      </c>
      <c r="E598" s="3" t="str">
        <f ca="1">IF(I598="Y",+SUM(INDIRECT("C"&amp;MATCH(A598,A:A,0)&amp;":C"&amp;MATCH(WORKDAY(A598+1,-2,'Hungarian non-working days'!$A$2:$A$1001),A:A,0))),"-")</f>
        <v>-</v>
      </c>
      <c r="F598" s="3" t="str">
        <f ca="1">IF(I598="Y",SUM(INDIRECT("D"&amp;MATCH(A598,A:A,0)&amp;":D"&amp;MATCH(WORKDAY(A598+1,-2,'Hungarian non-working days'!$A$2:$A$1001),A:A,0))),"-")</f>
        <v>-</v>
      </c>
      <c r="G598" s="3"/>
      <c r="H598" s="27" t="str">
        <f>IF(A598&lt;WORKDAY('Control panel'!$D$10,2,'Hungarian non-working days'!A594:A10592),"",IF(I598="Y",IFERROR(E598/G598,0),"-"))</f>
        <v>-</v>
      </c>
      <c r="I598" s="26" t="str">
        <f>IF(WORKDAY(A598,1,'Hungarian non-working days'!$A$2:$A$1001)=A598+1,"Y","N")</f>
        <v>N</v>
      </c>
    </row>
    <row r="599" spans="1:9" ht="15">
      <c r="A599" s="1">
        <f>'Control panel'!A608</f>
        <v>44729</v>
      </c>
      <c r="B599" s="4">
        <f>'Control panel'!B608-'Control panel'!C608</f>
        <v>0</v>
      </c>
      <c r="C599" s="28">
        <f>IF(B599&lt;0,-'Control panel'!E608*(B599/1000)*IF('Control panel'!$D$8="Yes",1.27,1),-'Control panel'!D608*(B599/1000)*IF('Control panel'!$D$8="Yes",1.27,1))</f>
        <v>0</v>
      </c>
      <c r="D599" s="3">
        <f>'Control panel'!E608*('Control panel'!C608/1000)</f>
        <v>0</v>
      </c>
      <c r="E599" s="3" t="str">
        <f ca="1">IF(I599="Y",+SUM(INDIRECT("C"&amp;MATCH(A599,A:A,0)&amp;":C"&amp;MATCH(WORKDAY(A599+1,-2,'Hungarian non-working days'!$A$2:$A$1001),A:A,0))),"-")</f>
        <v>-</v>
      </c>
      <c r="F599" s="3" t="str">
        <f ca="1">IF(I599="Y",SUM(INDIRECT("D"&amp;MATCH(A599,A:A,0)&amp;":D"&amp;MATCH(WORKDAY(A599+1,-2,'Hungarian non-working days'!$A$2:$A$1001),A:A,0))),"-")</f>
        <v>-</v>
      </c>
      <c r="G599" s="3"/>
      <c r="H599" s="27" t="str">
        <f>IF(A599&lt;WORKDAY('Control panel'!$D$10,2,'Hungarian non-working days'!A595:A10593),"",IF(I599="Y",IFERROR(E599/G599,0),"-"))</f>
        <v>-</v>
      </c>
      <c r="I599" s="26" t="str">
        <f>IF(WORKDAY(A599,1,'Hungarian non-working days'!$A$2:$A$1001)=A599+1,"Y","N")</f>
        <v>N</v>
      </c>
    </row>
    <row r="600" spans="1:9" ht="15">
      <c r="A600" s="1">
        <f>'Control panel'!A609</f>
        <v>44728</v>
      </c>
      <c r="B600" s="4">
        <f>'Control panel'!B609-'Control panel'!C609</f>
        <v>0</v>
      </c>
      <c r="C600" s="28">
        <f>IF(B600&lt;0,-'Control panel'!E609*(B600/1000)*IF('Control panel'!$D$8="Yes",1.27,1),-'Control panel'!D609*(B600/1000)*IF('Control panel'!$D$8="Yes",1.27,1))</f>
        <v>0</v>
      </c>
      <c r="D600" s="3">
        <f>'Control panel'!E609*('Control panel'!C609/1000)</f>
        <v>0</v>
      </c>
      <c r="E600" s="3">
        <f ca="1">IF(I600="Y",+SUM(INDIRECT("C"&amp;MATCH(A600,A:A,0)&amp;":C"&amp;MATCH(WORKDAY(A600+1,-2,'Hungarian non-working days'!$A$2:$A$1001),A:A,0))),"-")</f>
        <v>0</v>
      </c>
      <c r="F600" s="3">
        <f ca="1">IF(I600="Y",SUM(INDIRECT("D"&amp;MATCH(A600,A:A,0)&amp;":D"&amp;MATCH(WORKDAY(A600+1,-2,'Hungarian non-working days'!$A$2:$A$1001),A:A,0))),"-")</f>
        <v>0</v>
      </c>
      <c r="G600" s="3"/>
      <c r="H600" s="27">
        <f>IF(A600&lt;WORKDAY('Control panel'!$D$10,2,'Hungarian non-working days'!A596:A10594),"",IF(I600="Y",IFERROR(E600/G600,0),"-"))</f>
        <v>0</v>
      </c>
      <c r="I600" s="26" t="str">
        <f>IF(WORKDAY(A600,1,'Hungarian non-working days'!$A$2:$A$1001)=A600+1,"Y","N")</f>
        <v>Y</v>
      </c>
    </row>
    <row r="601" spans="1:9" ht="15">
      <c r="A601" s="1">
        <f>'Control panel'!A610</f>
        <v>44727</v>
      </c>
      <c r="B601" s="4">
        <f>'Control panel'!B610-'Control panel'!C610</f>
        <v>0</v>
      </c>
      <c r="C601" s="28">
        <f>IF(B601&lt;0,-'Control panel'!E610*(B601/1000)*IF('Control panel'!$D$8="Yes",1.27,1),-'Control panel'!D610*(B601/1000)*IF('Control panel'!$D$8="Yes",1.27,1))</f>
        <v>0</v>
      </c>
      <c r="D601" s="3">
        <f>'Control panel'!E610*('Control panel'!C610/1000)</f>
        <v>0</v>
      </c>
      <c r="E601" s="3">
        <f ca="1">IF(I601="Y",+SUM(INDIRECT("C"&amp;MATCH(A601,A:A,0)&amp;":C"&amp;MATCH(WORKDAY(A601+1,-2,'Hungarian non-working days'!$A$2:$A$1001),A:A,0))),"-")</f>
        <v>0</v>
      </c>
      <c r="F601" s="3">
        <f ca="1">IF(I601="Y",SUM(INDIRECT("D"&amp;MATCH(A601,A:A,0)&amp;":D"&amp;MATCH(WORKDAY(A601+1,-2,'Hungarian non-working days'!$A$2:$A$1001),A:A,0))),"-")</f>
        <v>0</v>
      </c>
      <c r="G601" s="3"/>
      <c r="H601" s="27">
        <f>IF(A601&lt;WORKDAY('Control panel'!$D$10,2,'Hungarian non-working days'!A597:A10595),"",IF(I601="Y",IFERROR(E601/G601,0),"-"))</f>
        <v>0</v>
      </c>
      <c r="I601" s="26" t="str">
        <f>IF(WORKDAY(A601,1,'Hungarian non-working days'!$A$2:$A$1001)=A601+1,"Y","N")</f>
        <v>Y</v>
      </c>
    </row>
    <row r="602" spans="1:9" ht="15">
      <c r="A602" s="1">
        <f>'Control panel'!A611</f>
        <v>44726</v>
      </c>
      <c r="B602" s="4">
        <f>'Control panel'!B611-'Control panel'!C611</f>
        <v>0</v>
      </c>
      <c r="C602" s="28">
        <f>IF(B602&lt;0,-'Control panel'!E611*(B602/1000)*IF('Control panel'!$D$8="Yes",1.27,1),-'Control panel'!D611*(B602/1000)*IF('Control panel'!$D$8="Yes",1.27,1))</f>
        <v>0</v>
      </c>
      <c r="D602" s="3">
        <f>'Control panel'!E611*('Control panel'!C611/1000)</f>
        <v>0</v>
      </c>
      <c r="E602" s="3">
        <f ca="1">IF(I602="Y",+SUM(INDIRECT("C"&amp;MATCH(A602,A:A,0)&amp;":C"&amp;MATCH(WORKDAY(A602+1,-2,'Hungarian non-working days'!$A$2:$A$1001),A:A,0))),"-")</f>
        <v>0</v>
      </c>
      <c r="F602" s="3">
        <f ca="1">IF(I602="Y",SUM(INDIRECT("D"&amp;MATCH(A602,A:A,0)&amp;":D"&amp;MATCH(WORKDAY(A602+1,-2,'Hungarian non-working days'!$A$2:$A$1001),A:A,0))),"-")</f>
        <v>0</v>
      </c>
      <c r="G602" s="3"/>
      <c r="H602" s="27">
        <f>IF(A602&lt;WORKDAY('Control panel'!$D$10,2,'Hungarian non-working days'!A598:A10596),"",IF(I602="Y",IFERROR(E602/G602,0),"-"))</f>
        <v>0</v>
      </c>
      <c r="I602" s="26" t="str">
        <f>IF(WORKDAY(A602,1,'Hungarian non-working days'!$A$2:$A$1001)=A602+1,"Y","N")</f>
        <v>Y</v>
      </c>
    </row>
    <row r="603" spans="1:9" ht="15">
      <c r="A603" s="1">
        <f>'Control panel'!A612</f>
        <v>44725</v>
      </c>
      <c r="B603" s="4">
        <f>'Control panel'!B612-'Control panel'!C612</f>
        <v>0</v>
      </c>
      <c r="C603" s="28">
        <f>IF(B603&lt;0,-'Control panel'!E612*(B603/1000)*IF('Control panel'!$D$8="Yes",1.27,1),-'Control panel'!D612*(B603/1000)*IF('Control panel'!$D$8="Yes",1.27,1))</f>
        <v>0</v>
      </c>
      <c r="D603" s="3">
        <f>'Control panel'!E612*('Control panel'!C612/1000)</f>
        <v>0</v>
      </c>
      <c r="E603" s="3">
        <f ca="1">IF(I603="Y",+SUM(INDIRECT("C"&amp;MATCH(A603,A:A,0)&amp;":C"&amp;MATCH(WORKDAY(A603+1,-2,'Hungarian non-working days'!$A$2:$A$1001),A:A,0))),"-")</f>
        <v>0</v>
      </c>
      <c r="F603" s="3">
        <f ca="1">IF(I603="Y",SUM(INDIRECT("D"&amp;MATCH(A603,A:A,0)&amp;":D"&amp;MATCH(WORKDAY(A603+1,-2,'Hungarian non-working days'!$A$2:$A$1001),A:A,0))),"-")</f>
        <v>0</v>
      </c>
      <c r="G603" s="3"/>
      <c r="H603" s="27">
        <f>IF(A603&lt;WORKDAY('Control panel'!$D$10,2,'Hungarian non-working days'!A599:A10597),"",IF(I603="Y",IFERROR(E603/G603,0),"-"))</f>
        <v>0</v>
      </c>
      <c r="I603" s="26" t="str">
        <f>IF(WORKDAY(A603,1,'Hungarian non-working days'!$A$2:$A$1001)=A603+1,"Y","N")</f>
        <v>Y</v>
      </c>
    </row>
    <row r="604" spans="1:9" ht="15">
      <c r="A604" s="1">
        <f>'Control panel'!A613</f>
        <v>44724</v>
      </c>
      <c r="B604" s="4">
        <f>'Control panel'!B613-'Control panel'!C613</f>
        <v>0</v>
      </c>
      <c r="C604" s="28">
        <f>IF(B604&lt;0,-'Control panel'!E613*(B604/1000)*IF('Control panel'!$D$8="Yes",1.27,1),-'Control panel'!D613*(B604/1000)*IF('Control panel'!$D$8="Yes",1.27,1))</f>
        <v>0</v>
      </c>
      <c r="D604" s="3">
        <f>'Control panel'!E613*('Control panel'!C613/1000)</f>
        <v>0</v>
      </c>
      <c r="E604" s="3">
        <f ca="1">IF(I604="Y",+SUM(INDIRECT("C"&amp;MATCH(A604,A:A,0)&amp;":C"&amp;MATCH(WORKDAY(A604+1,-2,'Hungarian non-working days'!$A$2:$A$1001),A:A,0))),"-")</f>
        <v>0</v>
      </c>
      <c r="F604" s="3">
        <f ca="1">IF(I604="Y",SUM(INDIRECT("D"&amp;MATCH(A604,A:A,0)&amp;":D"&amp;MATCH(WORKDAY(A604+1,-2,'Hungarian non-working days'!$A$2:$A$1001),A:A,0))),"-")</f>
        <v>0</v>
      </c>
      <c r="G604" s="3"/>
      <c r="H604" s="27">
        <f>IF(A604&lt;WORKDAY('Control panel'!$D$10,2,'Hungarian non-working days'!A600:A10598),"",IF(I604="Y",IFERROR(E604/G604,0),"-"))</f>
        <v>0</v>
      </c>
      <c r="I604" s="26" t="str">
        <f>IF(WORKDAY(A604,1,'Hungarian non-working days'!$A$2:$A$1001)=A604+1,"Y","N")</f>
        <v>Y</v>
      </c>
    </row>
    <row r="605" spans="1:9" ht="15">
      <c r="A605" s="1">
        <f>'Control panel'!A614</f>
        <v>44723</v>
      </c>
      <c r="B605" s="4">
        <f>'Control panel'!B614-'Control panel'!C614</f>
        <v>0</v>
      </c>
      <c r="C605" s="28">
        <f>IF(B605&lt;0,-'Control panel'!E614*(B605/1000)*IF('Control panel'!$D$8="Yes",1.27,1),-'Control panel'!D614*(B605/1000)*IF('Control panel'!$D$8="Yes",1.27,1))</f>
        <v>0</v>
      </c>
      <c r="D605" s="3">
        <f>'Control panel'!E614*('Control panel'!C614/1000)</f>
        <v>0</v>
      </c>
      <c r="E605" s="3" t="str">
        <f ca="1">IF(I605="Y",+SUM(INDIRECT("C"&amp;MATCH(A605,A:A,0)&amp;":C"&amp;MATCH(WORKDAY(A605+1,-2,'Hungarian non-working days'!$A$2:$A$1001),A:A,0))),"-")</f>
        <v>-</v>
      </c>
      <c r="F605" s="3" t="str">
        <f ca="1">IF(I605="Y",SUM(INDIRECT("D"&amp;MATCH(A605,A:A,0)&amp;":D"&amp;MATCH(WORKDAY(A605+1,-2,'Hungarian non-working days'!$A$2:$A$1001),A:A,0))),"-")</f>
        <v>-</v>
      </c>
      <c r="G605" s="3"/>
      <c r="H605" s="27" t="str">
        <f>IF(A605&lt;WORKDAY('Control panel'!$D$10,2,'Hungarian non-working days'!A601:A10599),"",IF(I605="Y",IFERROR(E605/G605,0),"-"))</f>
        <v>-</v>
      </c>
      <c r="I605" s="26" t="str">
        <f>IF(WORKDAY(A605,1,'Hungarian non-working days'!$A$2:$A$1001)=A605+1,"Y","N")</f>
        <v>N</v>
      </c>
    </row>
    <row r="606" spans="1:9" ht="15">
      <c r="A606" s="1">
        <f>'Control panel'!A615</f>
        <v>44722</v>
      </c>
      <c r="B606" s="4">
        <f>'Control panel'!B615-'Control panel'!C615</f>
        <v>0</v>
      </c>
      <c r="C606" s="28">
        <f>IF(B606&lt;0,-'Control panel'!E615*(B606/1000)*IF('Control panel'!$D$8="Yes",1.27,1),-'Control panel'!D615*(B606/1000)*IF('Control panel'!$D$8="Yes",1.27,1))</f>
        <v>0</v>
      </c>
      <c r="D606" s="3">
        <f>'Control panel'!E615*('Control panel'!C615/1000)</f>
        <v>0</v>
      </c>
      <c r="E606" s="3" t="str">
        <f ca="1">IF(I606="Y",+SUM(INDIRECT("C"&amp;MATCH(A606,A:A,0)&amp;":C"&amp;MATCH(WORKDAY(A606+1,-2,'Hungarian non-working days'!$A$2:$A$1001),A:A,0))),"-")</f>
        <v>-</v>
      </c>
      <c r="F606" s="3" t="str">
        <f ca="1">IF(I606="Y",SUM(INDIRECT("D"&amp;MATCH(A606,A:A,0)&amp;":D"&amp;MATCH(WORKDAY(A606+1,-2,'Hungarian non-working days'!$A$2:$A$1001),A:A,0))),"-")</f>
        <v>-</v>
      </c>
      <c r="G606" s="3"/>
      <c r="H606" s="27" t="str">
        <f>IF(A606&lt;WORKDAY('Control panel'!$D$10,2,'Hungarian non-working days'!A602:A10600),"",IF(I606="Y",IFERROR(E606/G606,0),"-"))</f>
        <v>-</v>
      </c>
      <c r="I606" s="26" t="str">
        <f>IF(WORKDAY(A606,1,'Hungarian non-working days'!$A$2:$A$1001)=A606+1,"Y","N")</f>
        <v>N</v>
      </c>
    </row>
    <row r="607" spans="1:9" ht="15">
      <c r="A607" s="1">
        <f>'Control panel'!A616</f>
        <v>44721</v>
      </c>
      <c r="B607" s="4">
        <f>'Control panel'!B616-'Control panel'!C616</f>
        <v>0</v>
      </c>
      <c r="C607" s="28">
        <f>IF(B607&lt;0,-'Control panel'!E616*(B607/1000)*IF('Control panel'!$D$8="Yes",1.27,1),-'Control panel'!D616*(B607/1000)*IF('Control panel'!$D$8="Yes",1.27,1))</f>
        <v>0</v>
      </c>
      <c r="D607" s="3">
        <f>'Control panel'!E616*('Control panel'!C616/1000)</f>
        <v>0</v>
      </c>
      <c r="E607" s="3">
        <f ca="1">IF(I607="Y",+SUM(INDIRECT("C"&amp;MATCH(A607,A:A,0)&amp;":C"&amp;MATCH(WORKDAY(A607+1,-2,'Hungarian non-working days'!$A$2:$A$1001),A:A,0))),"-")</f>
        <v>0</v>
      </c>
      <c r="F607" s="3">
        <f ca="1">IF(I607="Y",SUM(INDIRECT("D"&amp;MATCH(A607,A:A,0)&amp;":D"&amp;MATCH(WORKDAY(A607+1,-2,'Hungarian non-working days'!$A$2:$A$1001),A:A,0))),"-")</f>
        <v>0</v>
      </c>
      <c r="G607" s="3"/>
      <c r="H607" s="27">
        <f>IF(A607&lt;WORKDAY('Control panel'!$D$10,2,'Hungarian non-working days'!A603:A10601),"",IF(I607="Y",IFERROR(E607/G607,0),"-"))</f>
        <v>0</v>
      </c>
      <c r="I607" s="26" t="str">
        <f>IF(WORKDAY(A607,1,'Hungarian non-working days'!$A$2:$A$1001)=A607+1,"Y","N")</f>
        <v>Y</v>
      </c>
    </row>
    <row r="608" spans="1:9" ht="15">
      <c r="A608" s="1">
        <f>'Control panel'!A617</f>
        <v>44720</v>
      </c>
      <c r="B608" s="4">
        <f>'Control panel'!B617-'Control panel'!C617</f>
        <v>0</v>
      </c>
      <c r="C608" s="28">
        <f>IF(B608&lt;0,-'Control panel'!E617*(B608/1000)*IF('Control panel'!$D$8="Yes",1.27,1),-'Control panel'!D617*(B608/1000)*IF('Control panel'!$D$8="Yes",1.27,1))</f>
        <v>0</v>
      </c>
      <c r="D608" s="3">
        <f>'Control panel'!E617*('Control panel'!C617/1000)</f>
        <v>0</v>
      </c>
      <c r="E608" s="3">
        <f ca="1">IF(I608="Y",+SUM(INDIRECT("C"&amp;MATCH(A608,A:A,0)&amp;":C"&amp;MATCH(WORKDAY(A608+1,-2,'Hungarian non-working days'!$A$2:$A$1001),A:A,0))),"-")</f>
        <v>0</v>
      </c>
      <c r="F608" s="3">
        <f ca="1">IF(I608="Y",SUM(INDIRECT("D"&amp;MATCH(A608,A:A,0)&amp;":D"&amp;MATCH(WORKDAY(A608+1,-2,'Hungarian non-working days'!$A$2:$A$1001),A:A,0))),"-")</f>
        <v>0</v>
      </c>
      <c r="G608" s="3"/>
      <c r="H608" s="27">
        <f>IF(A608&lt;WORKDAY('Control panel'!$D$10,2,'Hungarian non-working days'!A604:A10602),"",IF(I608="Y",IFERROR(E608/G608,0),"-"))</f>
        <v>0</v>
      </c>
      <c r="I608" s="26" t="str">
        <f>IF(WORKDAY(A608,1,'Hungarian non-working days'!$A$2:$A$1001)=A608+1,"Y","N")</f>
        <v>Y</v>
      </c>
    </row>
    <row r="609" spans="1:9" ht="15">
      <c r="A609" s="1">
        <f>'Control panel'!A618</f>
        <v>44719</v>
      </c>
      <c r="B609" s="4">
        <f>'Control panel'!B618-'Control panel'!C618</f>
        <v>0</v>
      </c>
      <c r="C609" s="28">
        <f>IF(B609&lt;0,-'Control panel'!E618*(B609/1000)*IF('Control panel'!$D$8="Yes",1.27,1),-'Control panel'!D618*(B609/1000)*IF('Control panel'!$D$8="Yes",1.27,1))</f>
        <v>0</v>
      </c>
      <c r="D609" s="3">
        <f>'Control panel'!E618*('Control panel'!C618/1000)</f>
        <v>0</v>
      </c>
      <c r="E609" s="3">
        <f ca="1">IF(I609="Y",+SUM(INDIRECT("C"&amp;MATCH(A609,A:A,0)&amp;":C"&amp;MATCH(WORKDAY(A609+1,-2,'Hungarian non-working days'!$A$2:$A$1001),A:A,0))),"-")</f>
        <v>0</v>
      </c>
      <c r="F609" s="3">
        <f ca="1">IF(I609="Y",SUM(INDIRECT("D"&amp;MATCH(A609,A:A,0)&amp;":D"&amp;MATCH(WORKDAY(A609+1,-2,'Hungarian non-working days'!$A$2:$A$1001),A:A,0))),"-")</f>
        <v>0</v>
      </c>
      <c r="G609" s="3"/>
      <c r="H609" s="27">
        <f>IF(A609&lt;WORKDAY('Control panel'!$D$10,2,'Hungarian non-working days'!A605:A10603),"",IF(I609="Y",IFERROR(E609/G609,0),"-"))</f>
        <v>0</v>
      </c>
      <c r="I609" s="26" t="str">
        <f>IF(WORKDAY(A609,1,'Hungarian non-working days'!$A$2:$A$1001)=A609+1,"Y","N")</f>
        <v>Y</v>
      </c>
    </row>
    <row r="610" spans="1:9" ht="15">
      <c r="A610" s="1">
        <f>'Control panel'!A619</f>
        <v>44718</v>
      </c>
      <c r="B610" s="4">
        <f>'Control panel'!B619-'Control panel'!C619</f>
        <v>0</v>
      </c>
      <c r="C610" s="28">
        <f>IF(B610&lt;0,-'Control panel'!E619*(B610/1000)*IF('Control panel'!$D$8="Yes",1.27,1),-'Control panel'!D619*(B610/1000)*IF('Control panel'!$D$8="Yes",1.27,1))</f>
        <v>0</v>
      </c>
      <c r="D610" s="3">
        <f>'Control panel'!E619*('Control panel'!C619/1000)</f>
        <v>0</v>
      </c>
      <c r="E610" s="3">
        <f ca="1">IF(I610="Y",+SUM(INDIRECT("C"&amp;MATCH(A610,A:A,0)&amp;":C"&amp;MATCH(WORKDAY(A610+1,-2,'Hungarian non-working days'!$A$2:$A$1001),A:A,0))),"-")</f>
        <v>0</v>
      </c>
      <c r="F610" s="3">
        <f ca="1">IF(I610="Y",SUM(INDIRECT("D"&amp;MATCH(A610,A:A,0)&amp;":D"&amp;MATCH(WORKDAY(A610+1,-2,'Hungarian non-working days'!$A$2:$A$1001),A:A,0))),"-")</f>
        <v>0</v>
      </c>
      <c r="G610" s="3"/>
      <c r="H610" s="27">
        <f>IF(A610&lt;WORKDAY('Control panel'!$D$10,2,'Hungarian non-working days'!A606:A10604),"",IF(I610="Y",IFERROR(E610/G610,0),"-"))</f>
        <v>0</v>
      </c>
      <c r="I610" s="26" t="str">
        <f>IF(WORKDAY(A610,1,'Hungarian non-working days'!$A$2:$A$1001)=A610+1,"Y","N")</f>
        <v>Y</v>
      </c>
    </row>
    <row r="611" spans="1:9" ht="15">
      <c r="A611" s="1">
        <f>'Control panel'!A620</f>
        <v>44717</v>
      </c>
      <c r="B611" s="4">
        <f>'Control panel'!B620-'Control panel'!C620</f>
        <v>0</v>
      </c>
      <c r="C611" s="28">
        <f>IF(B611&lt;0,-'Control panel'!E620*(B611/1000)*IF('Control panel'!$D$8="Yes",1.27,1),-'Control panel'!D620*(B611/1000)*IF('Control panel'!$D$8="Yes",1.27,1))</f>
        <v>0</v>
      </c>
      <c r="D611" s="3">
        <f>'Control panel'!E620*('Control panel'!C620/1000)</f>
        <v>0</v>
      </c>
      <c r="E611" s="3" t="str">
        <f ca="1">IF(I611="Y",+SUM(INDIRECT("C"&amp;MATCH(A611,A:A,0)&amp;":C"&amp;MATCH(WORKDAY(A611+1,-2,'Hungarian non-working days'!$A$2:$A$1001),A:A,0))),"-")</f>
        <v>-</v>
      </c>
      <c r="F611" s="3" t="str">
        <f ca="1">IF(I611="Y",SUM(INDIRECT("D"&amp;MATCH(A611,A:A,0)&amp;":D"&amp;MATCH(WORKDAY(A611+1,-2,'Hungarian non-working days'!$A$2:$A$1001),A:A,0))),"-")</f>
        <v>-</v>
      </c>
      <c r="G611" s="3"/>
      <c r="H611" s="27" t="str">
        <f>IF(A611&lt;WORKDAY('Control panel'!$D$10,2,'Hungarian non-working days'!A607:A10605),"",IF(I611="Y",IFERROR(E611/G611,0),"-"))</f>
        <v>-</v>
      </c>
      <c r="I611" s="26" t="str">
        <f>IF(WORKDAY(A611,1,'Hungarian non-working days'!$A$2:$A$1001)=A611+1,"Y","N")</f>
        <v>N</v>
      </c>
    </row>
    <row r="612" spans="1:9" ht="15">
      <c r="A612" s="1">
        <f>'Control panel'!A621</f>
        <v>44716</v>
      </c>
      <c r="B612" s="4">
        <f>'Control panel'!B621-'Control panel'!C621</f>
        <v>0</v>
      </c>
      <c r="C612" s="28">
        <f>IF(B612&lt;0,-'Control panel'!E621*(B612/1000)*IF('Control panel'!$D$8="Yes",1.27,1),-'Control panel'!D621*(B612/1000)*IF('Control panel'!$D$8="Yes",1.27,1))</f>
        <v>0</v>
      </c>
      <c r="D612" s="3">
        <f>'Control panel'!E621*('Control panel'!C621/1000)</f>
        <v>0</v>
      </c>
      <c r="E612" s="3" t="str">
        <f ca="1">IF(I612="Y",+SUM(INDIRECT("C"&amp;MATCH(A612,A:A,0)&amp;":C"&amp;MATCH(WORKDAY(A612+1,-2,'Hungarian non-working days'!$A$2:$A$1001),A:A,0))),"-")</f>
        <v>-</v>
      </c>
      <c r="F612" s="3" t="str">
        <f ca="1">IF(I612="Y",SUM(INDIRECT("D"&amp;MATCH(A612,A:A,0)&amp;":D"&amp;MATCH(WORKDAY(A612+1,-2,'Hungarian non-working days'!$A$2:$A$1001),A:A,0))),"-")</f>
        <v>-</v>
      </c>
      <c r="G612" s="3"/>
      <c r="H612" s="27" t="str">
        <f>IF(A612&lt;WORKDAY('Control panel'!$D$10,2,'Hungarian non-working days'!A608:A10606),"",IF(I612="Y",IFERROR(E612/G612,0),"-"))</f>
        <v>-</v>
      </c>
      <c r="I612" s="26" t="str">
        <f>IF(WORKDAY(A612,1,'Hungarian non-working days'!$A$2:$A$1001)=A612+1,"Y","N")</f>
        <v>N</v>
      </c>
    </row>
    <row r="613" spans="1:9" ht="15">
      <c r="A613" s="1">
        <f>'Control panel'!A622</f>
        <v>44715</v>
      </c>
      <c r="B613" s="4">
        <f>'Control panel'!B622-'Control panel'!C622</f>
        <v>0</v>
      </c>
      <c r="C613" s="28">
        <f>IF(B613&lt;0,-'Control panel'!E622*(B613/1000)*IF('Control panel'!$D$8="Yes",1.27,1),-'Control panel'!D622*(B613/1000)*IF('Control panel'!$D$8="Yes",1.27,1))</f>
        <v>0</v>
      </c>
      <c r="D613" s="3">
        <f>'Control panel'!E622*('Control panel'!C622/1000)</f>
        <v>0</v>
      </c>
      <c r="E613" s="3" t="str">
        <f ca="1">IF(I613="Y",+SUM(INDIRECT("C"&amp;MATCH(A613,A:A,0)&amp;":C"&amp;MATCH(WORKDAY(A613+1,-2,'Hungarian non-working days'!$A$2:$A$1001),A:A,0))),"-")</f>
        <v>-</v>
      </c>
      <c r="F613" s="3" t="str">
        <f ca="1">IF(I613="Y",SUM(INDIRECT("D"&amp;MATCH(A613,A:A,0)&amp;":D"&amp;MATCH(WORKDAY(A613+1,-2,'Hungarian non-working days'!$A$2:$A$1001),A:A,0))),"-")</f>
        <v>-</v>
      </c>
      <c r="G613" s="3"/>
      <c r="H613" s="27" t="str">
        <f>IF(A613&lt;WORKDAY('Control panel'!$D$10,2,'Hungarian non-working days'!A609:A10607),"",IF(I613="Y",IFERROR(E613/G613,0),"-"))</f>
        <v>-</v>
      </c>
      <c r="I613" s="26" t="str">
        <f>IF(WORKDAY(A613,1,'Hungarian non-working days'!$A$2:$A$1001)=A613+1,"Y","N")</f>
        <v>N</v>
      </c>
    </row>
    <row r="614" spans="1:9" ht="15">
      <c r="A614" s="1">
        <f>'Control panel'!A623</f>
        <v>44714</v>
      </c>
      <c r="B614" s="4">
        <f>'Control panel'!B623-'Control panel'!C623</f>
        <v>0</v>
      </c>
      <c r="C614" s="28">
        <f>IF(B614&lt;0,-'Control panel'!E623*(B614/1000)*IF('Control panel'!$D$8="Yes",1.27,1),-'Control panel'!D623*(B614/1000)*IF('Control panel'!$D$8="Yes",1.27,1))</f>
        <v>0</v>
      </c>
      <c r="D614" s="3">
        <f>'Control panel'!E623*('Control panel'!C623/1000)</f>
        <v>0</v>
      </c>
      <c r="E614" s="3">
        <f ca="1">IF(I614="Y",+SUM(INDIRECT("C"&amp;MATCH(A614,A:A,0)&amp;":C"&amp;MATCH(WORKDAY(A614+1,-2,'Hungarian non-working days'!$A$2:$A$1001),A:A,0))),"-")</f>
        <v>0</v>
      </c>
      <c r="F614" s="3">
        <f ca="1">IF(I614="Y",SUM(INDIRECT("D"&amp;MATCH(A614,A:A,0)&amp;":D"&amp;MATCH(WORKDAY(A614+1,-2,'Hungarian non-working days'!$A$2:$A$1001),A:A,0))),"-")</f>
        <v>0</v>
      </c>
      <c r="G614" s="3"/>
      <c r="H614" s="27">
        <f>IF(A614&lt;WORKDAY('Control panel'!$D$10,2,'Hungarian non-working days'!A610:A10608),"",IF(I614="Y",IFERROR(E614/G614,0),"-"))</f>
        <v>0</v>
      </c>
      <c r="I614" s="26" t="str">
        <f>IF(WORKDAY(A614,1,'Hungarian non-working days'!$A$2:$A$1001)=A614+1,"Y","N")</f>
        <v>Y</v>
      </c>
    </row>
    <row r="615" spans="1:9" ht="15">
      <c r="A615" s="1">
        <f>'Control panel'!A624</f>
        <v>44713</v>
      </c>
      <c r="B615" s="4">
        <f>'Control panel'!B624-'Control panel'!C624</f>
        <v>0</v>
      </c>
      <c r="C615" s="28">
        <f>IF(B615&lt;0,-'Control panel'!E624*(B615/1000)*IF('Control panel'!$D$8="Yes",1.27,1),-'Control panel'!D624*(B615/1000)*IF('Control panel'!$D$8="Yes",1.27,1))</f>
        <v>0</v>
      </c>
      <c r="D615" s="3">
        <f>'Control panel'!E624*('Control panel'!C624/1000)</f>
        <v>0</v>
      </c>
      <c r="E615" s="3">
        <f ca="1">IF(I615="Y",+SUM(INDIRECT("C"&amp;MATCH(A615,A:A,0)&amp;":C"&amp;MATCH(WORKDAY(A615+1,-2,'Hungarian non-working days'!$A$2:$A$1001),A:A,0))),"-")</f>
        <v>0</v>
      </c>
      <c r="F615" s="3">
        <f ca="1">IF(I615="Y",SUM(INDIRECT("D"&amp;MATCH(A615,A:A,0)&amp;":D"&amp;MATCH(WORKDAY(A615+1,-2,'Hungarian non-working days'!$A$2:$A$1001),A:A,0))),"-")</f>
        <v>0</v>
      </c>
      <c r="G615" s="3"/>
      <c r="H615" s="27">
        <f>IF(A615&lt;WORKDAY('Control panel'!$D$10,2,'Hungarian non-working days'!A611:A10609),"",IF(I615="Y",IFERROR(E615/G615,0),"-"))</f>
        <v>0</v>
      </c>
      <c r="I615" s="26" t="str">
        <f>IF(WORKDAY(A615,1,'Hungarian non-working days'!$A$2:$A$1001)=A615+1,"Y","N")</f>
        <v>Y</v>
      </c>
    </row>
    <row r="616" spans="1:9" ht="15">
      <c r="A616" s="1">
        <f>'Control panel'!A625</f>
        <v>44712</v>
      </c>
      <c r="B616" s="4">
        <f>'Control panel'!B625-'Control panel'!C625</f>
        <v>0</v>
      </c>
      <c r="C616" s="28">
        <f>IF(B616&lt;0,-'Control panel'!E625*(B616/1000)*IF('Control panel'!$D$8="Yes",1.27,1),-'Control panel'!D625*(B616/1000)*IF('Control panel'!$D$8="Yes",1.27,1))</f>
        <v>0</v>
      </c>
      <c r="D616" s="3">
        <f>'Control panel'!E625*('Control panel'!C625/1000)</f>
        <v>0</v>
      </c>
      <c r="E616" s="3">
        <f ca="1">IF(I616="Y",+SUM(INDIRECT("C"&amp;MATCH(A616,A:A,0)&amp;":C"&amp;MATCH(WORKDAY(A616+1,-2,'Hungarian non-working days'!$A$2:$A$1001),A:A,0))),"-")</f>
        <v>0</v>
      </c>
      <c r="F616" s="3">
        <f ca="1">IF(I616="Y",SUM(INDIRECT("D"&amp;MATCH(A616,A:A,0)&amp;":D"&amp;MATCH(WORKDAY(A616+1,-2,'Hungarian non-working days'!$A$2:$A$1001),A:A,0))),"-")</f>
        <v>0</v>
      </c>
      <c r="G616" s="3"/>
      <c r="H616" s="27">
        <f>IF(A616&lt;WORKDAY('Control panel'!$D$10,2,'Hungarian non-working days'!A612:A10610),"",IF(I616="Y",IFERROR(E616/G616,0),"-"))</f>
        <v>0</v>
      </c>
      <c r="I616" s="26" t="str">
        <f>IF(WORKDAY(A616,1,'Hungarian non-working days'!$A$2:$A$1001)=A616+1,"Y","N")</f>
        <v>Y</v>
      </c>
    </row>
    <row r="617" spans="1:9" ht="15">
      <c r="A617" s="1">
        <f>'Control panel'!A626</f>
        <v>44711</v>
      </c>
      <c r="B617" s="4">
        <f>'Control panel'!B626-'Control panel'!C626</f>
        <v>0</v>
      </c>
      <c r="C617" s="28">
        <f>IF(B617&lt;0,-'Control panel'!E626*(B617/1000)*IF('Control panel'!$D$8="Yes",1.27,1),-'Control panel'!D626*(B617/1000)*IF('Control panel'!$D$8="Yes",1.27,1))</f>
        <v>0</v>
      </c>
      <c r="D617" s="3">
        <f>'Control panel'!E626*('Control panel'!C626/1000)</f>
        <v>0</v>
      </c>
      <c r="E617" s="3">
        <f ca="1">IF(I617="Y",+SUM(INDIRECT("C"&amp;MATCH(A617,A:A,0)&amp;":C"&amp;MATCH(WORKDAY(A617+1,-2,'Hungarian non-working days'!$A$2:$A$1001),A:A,0))),"-")</f>
        <v>0</v>
      </c>
      <c r="F617" s="3">
        <f ca="1">IF(I617="Y",SUM(INDIRECT("D"&amp;MATCH(A617,A:A,0)&amp;":D"&amp;MATCH(WORKDAY(A617+1,-2,'Hungarian non-working days'!$A$2:$A$1001),A:A,0))),"-")</f>
        <v>0</v>
      </c>
      <c r="G617" s="3"/>
      <c r="H617" s="27">
        <f>IF(A617&lt;WORKDAY('Control panel'!$D$10,2,'Hungarian non-working days'!A613:A10611),"",IF(I617="Y",IFERROR(E617/G617,0),"-"))</f>
        <v>0</v>
      </c>
      <c r="I617" s="26" t="str">
        <f>IF(WORKDAY(A617,1,'Hungarian non-working days'!$A$2:$A$1001)=A617+1,"Y","N")</f>
        <v>Y</v>
      </c>
    </row>
    <row r="618" spans="1:9" ht="15">
      <c r="A618" s="1">
        <f>'Control panel'!A627</f>
        <v>44710</v>
      </c>
      <c r="B618" s="4">
        <f>'Control panel'!B627-'Control panel'!C627</f>
        <v>0</v>
      </c>
      <c r="C618" s="28">
        <f>IF(B618&lt;0,-'Control panel'!E627*(B618/1000)*IF('Control panel'!$D$8="Yes",1.27,1),-'Control panel'!D627*(B618/1000)*IF('Control panel'!$D$8="Yes",1.27,1))</f>
        <v>0</v>
      </c>
      <c r="D618" s="3">
        <f>'Control panel'!E627*('Control panel'!C627/1000)</f>
        <v>0</v>
      </c>
      <c r="E618" s="3">
        <f ca="1">IF(I618="Y",+SUM(INDIRECT("C"&amp;MATCH(A618,A:A,0)&amp;":C"&amp;MATCH(WORKDAY(A618+1,-2,'Hungarian non-working days'!$A$2:$A$1001),A:A,0))),"-")</f>
        <v>0</v>
      </c>
      <c r="F618" s="3">
        <f ca="1">IF(I618="Y",SUM(INDIRECT("D"&amp;MATCH(A618,A:A,0)&amp;":D"&amp;MATCH(WORKDAY(A618+1,-2,'Hungarian non-working days'!$A$2:$A$1001),A:A,0))),"-")</f>
        <v>0</v>
      </c>
      <c r="G618" s="3"/>
      <c r="H618" s="27">
        <f>IF(A618&lt;WORKDAY('Control panel'!$D$10,2,'Hungarian non-working days'!A614:A10612),"",IF(I618="Y",IFERROR(E618/G618,0),"-"))</f>
        <v>0</v>
      </c>
      <c r="I618" s="26" t="str">
        <f>IF(WORKDAY(A618,1,'Hungarian non-working days'!$A$2:$A$1001)=A618+1,"Y","N")</f>
        <v>Y</v>
      </c>
    </row>
    <row r="619" spans="1:9" ht="15">
      <c r="A619" s="1">
        <f>'Control panel'!A628</f>
        <v>44709</v>
      </c>
      <c r="B619" s="4">
        <f>'Control panel'!B628-'Control panel'!C628</f>
        <v>0</v>
      </c>
      <c r="C619" s="28">
        <f>IF(B619&lt;0,-'Control panel'!E628*(B619/1000)*IF('Control panel'!$D$8="Yes",1.27,1),-'Control panel'!D628*(B619/1000)*IF('Control panel'!$D$8="Yes",1.27,1))</f>
        <v>0</v>
      </c>
      <c r="D619" s="3">
        <f>'Control panel'!E628*('Control panel'!C628/1000)</f>
        <v>0</v>
      </c>
      <c r="E619" s="3" t="str">
        <f ca="1">IF(I619="Y",+SUM(INDIRECT("C"&amp;MATCH(A619,A:A,0)&amp;":C"&amp;MATCH(WORKDAY(A619+1,-2,'Hungarian non-working days'!$A$2:$A$1001),A:A,0))),"-")</f>
        <v>-</v>
      </c>
      <c r="F619" s="3" t="str">
        <f ca="1">IF(I619="Y",SUM(INDIRECT("D"&amp;MATCH(A619,A:A,0)&amp;":D"&amp;MATCH(WORKDAY(A619+1,-2,'Hungarian non-working days'!$A$2:$A$1001),A:A,0))),"-")</f>
        <v>-</v>
      </c>
      <c r="G619" s="3"/>
      <c r="H619" s="27" t="str">
        <f>IF(A619&lt;WORKDAY('Control panel'!$D$10,2,'Hungarian non-working days'!A615:A10613),"",IF(I619="Y",IFERROR(E619/G619,0),"-"))</f>
        <v>-</v>
      </c>
      <c r="I619" s="26" t="str">
        <f>IF(WORKDAY(A619,1,'Hungarian non-working days'!$A$2:$A$1001)=A619+1,"Y","N")</f>
        <v>N</v>
      </c>
    </row>
    <row r="620" spans="1:9" ht="15">
      <c r="A620" s="1">
        <f>'Control panel'!A629</f>
        <v>44708</v>
      </c>
      <c r="B620" s="4">
        <f>'Control panel'!B629-'Control panel'!C629</f>
        <v>0</v>
      </c>
      <c r="C620" s="28">
        <f>IF(B620&lt;0,-'Control panel'!E629*(B620/1000)*IF('Control panel'!$D$8="Yes",1.27,1),-'Control panel'!D629*(B620/1000)*IF('Control panel'!$D$8="Yes",1.27,1))</f>
        <v>0</v>
      </c>
      <c r="D620" s="3">
        <f>'Control panel'!E629*('Control panel'!C629/1000)</f>
        <v>0</v>
      </c>
      <c r="E620" s="3" t="str">
        <f ca="1">IF(I620="Y",+SUM(INDIRECT("C"&amp;MATCH(A620,A:A,0)&amp;":C"&amp;MATCH(WORKDAY(A620+1,-2,'Hungarian non-working days'!$A$2:$A$1001),A:A,0))),"-")</f>
        <v>-</v>
      </c>
      <c r="F620" s="3" t="str">
        <f ca="1">IF(I620="Y",SUM(INDIRECT("D"&amp;MATCH(A620,A:A,0)&amp;":D"&amp;MATCH(WORKDAY(A620+1,-2,'Hungarian non-working days'!$A$2:$A$1001),A:A,0))),"-")</f>
        <v>-</v>
      </c>
      <c r="G620" s="3"/>
      <c r="H620" s="27" t="str">
        <f>IF(A620&lt;WORKDAY('Control panel'!$D$10,2,'Hungarian non-working days'!A616:A10614),"",IF(I620="Y",IFERROR(E620/G620,0),"-"))</f>
        <v>-</v>
      </c>
      <c r="I620" s="26" t="str">
        <f>IF(WORKDAY(A620,1,'Hungarian non-working days'!$A$2:$A$1001)=A620+1,"Y","N")</f>
        <v>N</v>
      </c>
    </row>
    <row r="621" spans="1:9" ht="15">
      <c r="A621" s="1">
        <f>'Control panel'!A630</f>
        <v>44707</v>
      </c>
      <c r="B621" s="4">
        <f>'Control panel'!B630-'Control panel'!C630</f>
        <v>0</v>
      </c>
      <c r="C621" s="28">
        <f>IF(B621&lt;0,-'Control panel'!E630*(B621/1000)*IF('Control panel'!$D$8="Yes",1.27,1),-'Control panel'!D630*(B621/1000)*IF('Control panel'!$D$8="Yes",1.27,1))</f>
        <v>0</v>
      </c>
      <c r="D621" s="3">
        <f>'Control panel'!E630*('Control panel'!C630/1000)</f>
        <v>0</v>
      </c>
      <c r="E621" s="3">
        <f ca="1">IF(I621="Y",+SUM(INDIRECT("C"&amp;MATCH(A621,A:A,0)&amp;":C"&amp;MATCH(WORKDAY(A621+1,-2,'Hungarian non-working days'!$A$2:$A$1001),A:A,0))),"-")</f>
        <v>0</v>
      </c>
      <c r="F621" s="3">
        <f ca="1">IF(I621="Y",SUM(INDIRECT("D"&amp;MATCH(A621,A:A,0)&amp;":D"&amp;MATCH(WORKDAY(A621+1,-2,'Hungarian non-working days'!$A$2:$A$1001),A:A,0))),"-")</f>
        <v>0</v>
      </c>
      <c r="G621" s="3"/>
      <c r="H621" s="27">
        <f>IF(A621&lt;WORKDAY('Control panel'!$D$10,2,'Hungarian non-working days'!A617:A10615),"",IF(I621="Y",IFERROR(E621/G621,0),"-"))</f>
        <v>0</v>
      </c>
      <c r="I621" s="26" t="str">
        <f>IF(WORKDAY(A621,1,'Hungarian non-working days'!$A$2:$A$1001)=A621+1,"Y","N")</f>
        <v>Y</v>
      </c>
    </row>
    <row r="622" spans="1:9" ht="15">
      <c r="A622" s="1">
        <f>'Control panel'!A631</f>
        <v>44706</v>
      </c>
      <c r="B622" s="4">
        <f>'Control panel'!B631-'Control panel'!C631</f>
        <v>0</v>
      </c>
      <c r="C622" s="28">
        <f>IF(B622&lt;0,-'Control panel'!E631*(B622/1000)*IF('Control panel'!$D$8="Yes",1.27,1),-'Control panel'!D631*(B622/1000)*IF('Control panel'!$D$8="Yes",1.27,1))</f>
        <v>0</v>
      </c>
      <c r="D622" s="3">
        <f>'Control panel'!E631*('Control panel'!C631/1000)</f>
        <v>0</v>
      </c>
      <c r="E622" s="3">
        <f ca="1">IF(I622="Y",+SUM(INDIRECT("C"&amp;MATCH(A622,A:A,0)&amp;":C"&amp;MATCH(WORKDAY(A622+1,-2,'Hungarian non-working days'!$A$2:$A$1001),A:A,0))),"-")</f>
        <v>0</v>
      </c>
      <c r="F622" s="3">
        <f ca="1">IF(I622="Y",SUM(INDIRECT("D"&amp;MATCH(A622,A:A,0)&amp;":D"&amp;MATCH(WORKDAY(A622+1,-2,'Hungarian non-working days'!$A$2:$A$1001),A:A,0))),"-")</f>
        <v>0</v>
      </c>
      <c r="G622" s="3"/>
      <c r="H622" s="27">
        <f>IF(A622&lt;WORKDAY('Control panel'!$D$10,2,'Hungarian non-working days'!A618:A10616),"",IF(I622="Y",IFERROR(E622/G622,0),"-"))</f>
        <v>0</v>
      </c>
      <c r="I622" s="26" t="str">
        <f>IF(WORKDAY(A622,1,'Hungarian non-working days'!$A$2:$A$1001)=A622+1,"Y","N")</f>
        <v>Y</v>
      </c>
    </row>
    <row r="623" spans="1:9" ht="15">
      <c r="A623" s="1">
        <f>'Control panel'!A632</f>
        <v>44705</v>
      </c>
      <c r="B623" s="4">
        <f>'Control panel'!B632-'Control panel'!C632</f>
        <v>0</v>
      </c>
      <c r="C623" s="28">
        <f>IF(B623&lt;0,-'Control panel'!E632*(B623/1000)*IF('Control panel'!$D$8="Yes",1.27,1),-'Control panel'!D632*(B623/1000)*IF('Control panel'!$D$8="Yes",1.27,1))</f>
        <v>0</v>
      </c>
      <c r="D623" s="3">
        <f>'Control panel'!E632*('Control panel'!C632/1000)</f>
        <v>0</v>
      </c>
      <c r="E623" s="3">
        <f ca="1">IF(I623="Y",+SUM(INDIRECT("C"&amp;MATCH(A623,A:A,0)&amp;":C"&amp;MATCH(WORKDAY(A623+1,-2,'Hungarian non-working days'!$A$2:$A$1001),A:A,0))),"-")</f>
        <v>0</v>
      </c>
      <c r="F623" s="3">
        <f ca="1">IF(I623="Y",SUM(INDIRECT("D"&amp;MATCH(A623,A:A,0)&amp;":D"&amp;MATCH(WORKDAY(A623+1,-2,'Hungarian non-working days'!$A$2:$A$1001),A:A,0))),"-")</f>
        <v>0</v>
      </c>
      <c r="G623" s="3"/>
      <c r="H623" s="27">
        <f>IF(A623&lt;WORKDAY('Control panel'!$D$10,2,'Hungarian non-working days'!A619:A10617),"",IF(I623="Y",IFERROR(E623/G623,0),"-"))</f>
        <v>0</v>
      </c>
      <c r="I623" s="26" t="str">
        <f>IF(WORKDAY(A623,1,'Hungarian non-working days'!$A$2:$A$1001)=A623+1,"Y","N")</f>
        <v>Y</v>
      </c>
    </row>
    <row r="624" spans="1:9" ht="15">
      <c r="A624" s="1">
        <f>'Control panel'!A633</f>
        <v>44704</v>
      </c>
      <c r="B624" s="4">
        <f>'Control panel'!B633-'Control panel'!C633</f>
        <v>0</v>
      </c>
      <c r="C624" s="28">
        <f>IF(B624&lt;0,-'Control panel'!E633*(B624/1000)*IF('Control panel'!$D$8="Yes",1.27,1),-'Control panel'!D633*(B624/1000)*IF('Control panel'!$D$8="Yes",1.27,1))</f>
        <v>0</v>
      </c>
      <c r="D624" s="3">
        <f>'Control panel'!E633*('Control panel'!C633/1000)</f>
        <v>0</v>
      </c>
      <c r="E624" s="3">
        <f ca="1">IF(I624="Y",+SUM(INDIRECT("C"&amp;MATCH(A624,A:A,0)&amp;":C"&amp;MATCH(WORKDAY(A624+1,-2,'Hungarian non-working days'!$A$2:$A$1001),A:A,0))),"-")</f>
        <v>0</v>
      </c>
      <c r="F624" s="3">
        <f ca="1">IF(I624="Y",SUM(INDIRECT("D"&amp;MATCH(A624,A:A,0)&amp;":D"&amp;MATCH(WORKDAY(A624+1,-2,'Hungarian non-working days'!$A$2:$A$1001),A:A,0))),"-")</f>
        <v>0</v>
      </c>
      <c r="G624" s="3"/>
      <c r="H624" s="27">
        <f>IF(A624&lt;WORKDAY('Control panel'!$D$10,2,'Hungarian non-working days'!A620:A10618),"",IF(I624="Y",IFERROR(E624/G624,0),"-"))</f>
        <v>0</v>
      </c>
      <c r="I624" s="26" t="str">
        <f>IF(WORKDAY(A624,1,'Hungarian non-working days'!$A$2:$A$1001)=A624+1,"Y","N")</f>
        <v>Y</v>
      </c>
    </row>
    <row r="625" spans="1:9" ht="15">
      <c r="A625" s="1">
        <f>'Control panel'!A634</f>
        <v>44703</v>
      </c>
      <c r="B625" s="4">
        <f>'Control panel'!B634-'Control panel'!C634</f>
        <v>0</v>
      </c>
      <c r="C625" s="28">
        <f>IF(B625&lt;0,-'Control panel'!E634*(B625/1000)*IF('Control panel'!$D$8="Yes",1.27,1),-'Control panel'!D634*(B625/1000)*IF('Control panel'!$D$8="Yes",1.27,1))</f>
        <v>0</v>
      </c>
      <c r="D625" s="3">
        <f>'Control panel'!E634*('Control panel'!C634/1000)</f>
        <v>0</v>
      </c>
      <c r="E625" s="3">
        <f ca="1">IF(I625="Y",+SUM(INDIRECT("C"&amp;MATCH(A625,A:A,0)&amp;":C"&amp;MATCH(WORKDAY(A625+1,-2,'Hungarian non-working days'!$A$2:$A$1001),A:A,0))),"-")</f>
        <v>0</v>
      </c>
      <c r="F625" s="3">
        <f ca="1">IF(I625="Y",SUM(INDIRECT("D"&amp;MATCH(A625,A:A,0)&amp;":D"&amp;MATCH(WORKDAY(A625+1,-2,'Hungarian non-working days'!$A$2:$A$1001),A:A,0))),"-")</f>
        <v>0</v>
      </c>
      <c r="G625" s="3"/>
      <c r="H625" s="27">
        <f>IF(A625&lt;WORKDAY('Control panel'!$D$10,2,'Hungarian non-working days'!A621:A10619),"",IF(I625="Y",IFERROR(E625/G625,0),"-"))</f>
        <v>0</v>
      </c>
      <c r="I625" s="26" t="str">
        <f>IF(WORKDAY(A625,1,'Hungarian non-working days'!$A$2:$A$1001)=A625+1,"Y","N")</f>
        <v>Y</v>
      </c>
    </row>
    <row r="626" spans="1:9" ht="15">
      <c r="A626" s="1">
        <f>'Control panel'!A635</f>
        <v>44702</v>
      </c>
      <c r="B626" s="4">
        <f>'Control panel'!B635-'Control panel'!C635</f>
        <v>0</v>
      </c>
      <c r="C626" s="28">
        <f>IF(B626&lt;0,-'Control panel'!E635*(B626/1000)*IF('Control panel'!$D$8="Yes",1.27,1),-'Control panel'!D635*(B626/1000)*IF('Control panel'!$D$8="Yes",1.27,1))</f>
        <v>0</v>
      </c>
      <c r="D626" s="3">
        <f>'Control panel'!E635*('Control panel'!C635/1000)</f>
        <v>0</v>
      </c>
      <c r="E626" s="3" t="str">
        <f ca="1">IF(I626="Y",+SUM(INDIRECT("C"&amp;MATCH(A626,A:A,0)&amp;":C"&amp;MATCH(WORKDAY(A626+1,-2,'Hungarian non-working days'!$A$2:$A$1001),A:A,0))),"-")</f>
        <v>-</v>
      </c>
      <c r="F626" s="3" t="str">
        <f ca="1">IF(I626="Y",SUM(INDIRECT("D"&amp;MATCH(A626,A:A,0)&amp;":D"&amp;MATCH(WORKDAY(A626+1,-2,'Hungarian non-working days'!$A$2:$A$1001),A:A,0))),"-")</f>
        <v>-</v>
      </c>
      <c r="G626" s="3"/>
      <c r="H626" s="27" t="str">
        <f>IF(A626&lt;WORKDAY('Control panel'!$D$10,2,'Hungarian non-working days'!A622:A10620),"",IF(I626="Y",IFERROR(E626/G626,0),"-"))</f>
        <v>-</v>
      </c>
      <c r="I626" s="26" t="str">
        <f>IF(WORKDAY(A626,1,'Hungarian non-working days'!$A$2:$A$1001)=A626+1,"Y","N")</f>
        <v>N</v>
      </c>
    </row>
    <row r="627" spans="1:9" ht="15">
      <c r="A627" s="1">
        <f>'Control panel'!A636</f>
        <v>44701</v>
      </c>
      <c r="B627" s="4">
        <f>'Control panel'!B636-'Control panel'!C636</f>
        <v>0</v>
      </c>
      <c r="C627" s="28">
        <f>IF(B627&lt;0,-'Control panel'!E636*(B627/1000)*IF('Control panel'!$D$8="Yes",1.27,1),-'Control panel'!D636*(B627/1000)*IF('Control panel'!$D$8="Yes",1.27,1))</f>
        <v>0</v>
      </c>
      <c r="D627" s="3">
        <f>'Control panel'!E636*('Control panel'!C636/1000)</f>
        <v>0</v>
      </c>
      <c r="E627" s="3" t="str">
        <f ca="1">IF(I627="Y",+SUM(INDIRECT("C"&amp;MATCH(A627,A:A,0)&amp;":C"&amp;MATCH(WORKDAY(A627+1,-2,'Hungarian non-working days'!$A$2:$A$1001),A:A,0))),"-")</f>
        <v>-</v>
      </c>
      <c r="F627" s="3" t="str">
        <f ca="1">IF(I627="Y",SUM(INDIRECT("D"&amp;MATCH(A627,A:A,0)&amp;":D"&amp;MATCH(WORKDAY(A627+1,-2,'Hungarian non-working days'!$A$2:$A$1001),A:A,0))),"-")</f>
        <v>-</v>
      </c>
      <c r="G627" s="3"/>
      <c r="H627" s="27" t="str">
        <f>IF(A627&lt;WORKDAY('Control panel'!$D$10,2,'Hungarian non-working days'!A623:A10621),"",IF(I627="Y",IFERROR(E627/G627,0),"-"))</f>
        <v>-</v>
      </c>
      <c r="I627" s="26" t="str">
        <f>IF(WORKDAY(A627,1,'Hungarian non-working days'!$A$2:$A$1001)=A627+1,"Y","N")</f>
        <v>N</v>
      </c>
    </row>
    <row r="628" spans="1:9" ht="15">
      <c r="A628" s="1">
        <f>'Control panel'!A637</f>
        <v>44700</v>
      </c>
      <c r="B628" s="4">
        <f>'Control panel'!B637-'Control panel'!C637</f>
        <v>0</v>
      </c>
      <c r="C628" s="28">
        <f>IF(B628&lt;0,-'Control panel'!E637*(B628/1000)*IF('Control panel'!$D$8="Yes",1.27,1),-'Control panel'!D637*(B628/1000)*IF('Control panel'!$D$8="Yes",1.27,1))</f>
        <v>0</v>
      </c>
      <c r="D628" s="3">
        <f>'Control panel'!E637*('Control panel'!C637/1000)</f>
        <v>0</v>
      </c>
      <c r="E628" s="3">
        <f ca="1">IF(I628="Y",+SUM(INDIRECT("C"&amp;MATCH(A628,A:A,0)&amp;":C"&amp;MATCH(WORKDAY(A628+1,-2,'Hungarian non-working days'!$A$2:$A$1001),A:A,0))),"-")</f>
        <v>0</v>
      </c>
      <c r="F628" s="3">
        <f ca="1">IF(I628="Y",SUM(INDIRECT("D"&amp;MATCH(A628,A:A,0)&amp;":D"&amp;MATCH(WORKDAY(A628+1,-2,'Hungarian non-working days'!$A$2:$A$1001),A:A,0))),"-")</f>
        <v>0</v>
      </c>
      <c r="G628" s="3"/>
      <c r="H628" s="27">
        <f>IF(A628&lt;WORKDAY('Control panel'!$D$10,2,'Hungarian non-working days'!A624:A10622),"",IF(I628="Y",IFERROR(E628/G628,0),"-"))</f>
        <v>0</v>
      </c>
      <c r="I628" s="26" t="str">
        <f>IF(WORKDAY(A628,1,'Hungarian non-working days'!$A$2:$A$1001)=A628+1,"Y","N")</f>
        <v>Y</v>
      </c>
    </row>
    <row r="629" spans="1:9" ht="15">
      <c r="A629" s="1">
        <f>'Control panel'!A638</f>
        <v>44699</v>
      </c>
      <c r="B629" s="4">
        <f>'Control panel'!B638-'Control panel'!C638</f>
        <v>0</v>
      </c>
      <c r="C629" s="28">
        <f>IF(B629&lt;0,-'Control panel'!E638*(B629/1000)*IF('Control panel'!$D$8="Yes",1.27,1),-'Control panel'!D638*(B629/1000)*IF('Control panel'!$D$8="Yes",1.27,1))</f>
        <v>0</v>
      </c>
      <c r="D629" s="3">
        <f>'Control panel'!E638*('Control panel'!C638/1000)</f>
        <v>0</v>
      </c>
      <c r="E629" s="3">
        <f ca="1">IF(I629="Y",+SUM(INDIRECT("C"&amp;MATCH(A629,A:A,0)&amp;":C"&amp;MATCH(WORKDAY(A629+1,-2,'Hungarian non-working days'!$A$2:$A$1001),A:A,0))),"-")</f>
        <v>0</v>
      </c>
      <c r="F629" s="3">
        <f ca="1">IF(I629="Y",SUM(INDIRECT("D"&amp;MATCH(A629,A:A,0)&amp;":D"&amp;MATCH(WORKDAY(A629+1,-2,'Hungarian non-working days'!$A$2:$A$1001),A:A,0))),"-")</f>
        <v>0</v>
      </c>
      <c r="G629" s="3"/>
      <c r="H629" s="27">
        <f>IF(A629&lt;WORKDAY('Control panel'!$D$10,2,'Hungarian non-working days'!A625:A10623),"",IF(I629="Y",IFERROR(E629/G629,0),"-"))</f>
        <v>0</v>
      </c>
      <c r="I629" s="26" t="str">
        <f>IF(WORKDAY(A629,1,'Hungarian non-working days'!$A$2:$A$1001)=A629+1,"Y","N")</f>
        <v>Y</v>
      </c>
    </row>
    <row r="630" spans="1:9" ht="15">
      <c r="A630" s="1">
        <f>'Control panel'!A639</f>
        <v>44698</v>
      </c>
      <c r="B630" s="4">
        <f>'Control panel'!B639-'Control panel'!C639</f>
        <v>0</v>
      </c>
      <c r="C630" s="28">
        <f>IF(B630&lt;0,-'Control panel'!E639*(B630/1000)*IF('Control panel'!$D$8="Yes",1.27,1),-'Control panel'!D639*(B630/1000)*IF('Control panel'!$D$8="Yes",1.27,1))</f>
        <v>0</v>
      </c>
      <c r="D630" s="3">
        <f>'Control panel'!E639*('Control panel'!C639/1000)</f>
        <v>0</v>
      </c>
      <c r="E630" s="3">
        <f ca="1">IF(I630="Y",+SUM(INDIRECT("C"&amp;MATCH(A630,A:A,0)&amp;":C"&amp;MATCH(WORKDAY(A630+1,-2,'Hungarian non-working days'!$A$2:$A$1001),A:A,0))),"-")</f>
        <v>0</v>
      </c>
      <c r="F630" s="3">
        <f ca="1">IF(I630="Y",SUM(INDIRECT("D"&amp;MATCH(A630,A:A,0)&amp;":D"&amp;MATCH(WORKDAY(A630+1,-2,'Hungarian non-working days'!$A$2:$A$1001),A:A,0))),"-")</f>
        <v>0</v>
      </c>
      <c r="G630" s="3"/>
      <c r="H630" s="27">
        <f>IF(A630&lt;WORKDAY('Control panel'!$D$10,2,'Hungarian non-working days'!A626:A10624),"",IF(I630="Y",IFERROR(E630/G630,0),"-"))</f>
        <v>0</v>
      </c>
      <c r="I630" s="26" t="str">
        <f>IF(WORKDAY(A630,1,'Hungarian non-working days'!$A$2:$A$1001)=A630+1,"Y","N")</f>
        <v>Y</v>
      </c>
    </row>
    <row r="631" spans="1:9" ht="15">
      <c r="A631" s="1">
        <f>'Control panel'!A640</f>
        <v>44697</v>
      </c>
      <c r="B631" s="4">
        <f>'Control panel'!B640-'Control panel'!C640</f>
        <v>0</v>
      </c>
      <c r="C631" s="28">
        <f>IF(B631&lt;0,-'Control panel'!E640*(B631/1000)*IF('Control panel'!$D$8="Yes",1.27,1),-'Control panel'!D640*(B631/1000)*IF('Control panel'!$D$8="Yes",1.27,1))</f>
        <v>0</v>
      </c>
      <c r="D631" s="3">
        <f>'Control panel'!E640*('Control panel'!C640/1000)</f>
        <v>0</v>
      </c>
      <c r="E631" s="3">
        <f ca="1">IF(I631="Y",+SUM(INDIRECT("C"&amp;MATCH(A631,A:A,0)&amp;":C"&amp;MATCH(WORKDAY(A631+1,-2,'Hungarian non-working days'!$A$2:$A$1001),A:A,0))),"-")</f>
        <v>0</v>
      </c>
      <c r="F631" s="3">
        <f ca="1">IF(I631="Y",SUM(INDIRECT("D"&amp;MATCH(A631,A:A,0)&amp;":D"&amp;MATCH(WORKDAY(A631+1,-2,'Hungarian non-working days'!$A$2:$A$1001),A:A,0))),"-")</f>
        <v>0</v>
      </c>
      <c r="G631" s="3"/>
      <c r="H631" s="27">
        <f>IF(A631&lt;WORKDAY('Control panel'!$D$10,2,'Hungarian non-working days'!A627:A10625),"",IF(I631="Y",IFERROR(E631/G631,0),"-"))</f>
        <v>0</v>
      </c>
      <c r="I631" s="26" t="str">
        <f>IF(WORKDAY(A631,1,'Hungarian non-working days'!$A$2:$A$1001)=A631+1,"Y","N")</f>
        <v>Y</v>
      </c>
    </row>
    <row r="632" spans="1:9" ht="15">
      <c r="A632" s="1">
        <f>'Control panel'!A641</f>
        <v>44696</v>
      </c>
      <c r="B632" s="4">
        <f>'Control panel'!B641-'Control panel'!C641</f>
        <v>0</v>
      </c>
      <c r="C632" s="28">
        <f>IF(B632&lt;0,-'Control panel'!E641*(B632/1000)*IF('Control panel'!$D$8="Yes",1.27,1),-'Control panel'!D641*(B632/1000)*IF('Control panel'!$D$8="Yes",1.27,1))</f>
        <v>0</v>
      </c>
      <c r="D632" s="3">
        <f>'Control panel'!E641*('Control panel'!C641/1000)</f>
        <v>0</v>
      </c>
      <c r="E632" s="3">
        <f ca="1">IF(I632="Y",+SUM(INDIRECT("C"&amp;MATCH(A632,A:A,0)&amp;":C"&amp;MATCH(WORKDAY(A632+1,-2,'Hungarian non-working days'!$A$2:$A$1001),A:A,0))),"-")</f>
        <v>0</v>
      </c>
      <c r="F632" s="3">
        <f ca="1">IF(I632="Y",SUM(INDIRECT("D"&amp;MATCH(A632,A:A,0)&amp;":D"&amp;MATCH(WORKDAY(A632+1,-2,'Hungarian non-working days'!$A$2:$A$1001),A:A,0))),"-")</f>
        <v>0</v>
      </c>
      <c r="G632" s="3"/>
      <c r="H632" s="27">
        <f>IF(A632&lt;WORKDAY('Control panel'!$D$10,2,'Hungarian non-working days'!A628:A10626),"",IF(I632="Y",IFERROR(E632/G632,0),"-"))</f>
        <v>0</v>
      </c>
      <c r="I632" s="26" t="str">
        <f>IF(WORKDAY(A632,1,'Hungarian non-working days'!$A$2:$A$1001)=A632+1,"Y","N")</f>
        <v>Y</v>
      </c>
    </row>
    <row r="633" spans="1:9" ht="15">
      <c r="A633" s="1">
        <f>'Control panel'!A642</f>
        <v>44695</v>
      </c>
      <c r="B633" s="4">
        <f>'Control panel'!B642-'Control panel'!C642</f>
        <v>0</v>
      </c>
      <c r="C633" s="28">
        <f>IF(B633&lt;0,-'Control panel'!E642*(B633/1000)*IF('Control panel'!$D$8="Yes",1.27,1),-'Control panel'!D642*(B633/1000)*IF('Control panel'!$D$8="Yes",1.27,1))</f>
        <v>0</v>
      </c>
      <c r="D633" s="3">
        <f>'Control panel'!E642*('Control panel'!C642/1000)</f>
        <v>0</v>
      </c>
      <c r="E633" s="3" t="str">
        <f ca="1">IF(I633="Y",+SUM(INDIRECT("C"&amp;MATCH(A633,A:A,0)&amp;":C"&amp;MATCH(WORKDAY(A633+1,-2,'Hungarian non-working days'!$A$2:$A$1001),A:A,0))),"-")</f>
        <v>-</v>
      </c>
      <c r="F633" s="3" t="str">
        <f ca="1">IF(I633="Y",SUM(INDIRECT("D"&amp;MATCH(A633,A:A,0)&amp;":D"&amp;MATCH(WORKDAY(A633+1,-2,'Hungarian non-working days'!$A$2:$A$1001),A:A,0))),"-")</f>
        <v>-</v>
      </c>
      <c r="G633" s="3"/>
      <c r="H633" s="27" t="str">
        <f>IF(A633&lt;WORKDAY('Control panel'!$D$10,2,'Hungarian non-working days'!A629:A10627),"",IF(I633="Y",IFERROR(E633/G633,0),"-"))</f>
        <v>-</v>
      </c>
      <c r="I633" s="26" t="str">
        <f>IF(WORKDAY(A633,1,'Hungarian non-working days'!$A$2:$A$1001)=A633+1,"Y","N")</f>
        <v>N</v>
      </c>
    </row>
    <row r="634" spans="1:9" ht="15">
      <c r="A634" s="1">
        <f>'Control panel'!A643</f>
        <v>44694</v>
      </c>
      <c r="B634" s="4">
        <f>'Control panel'!B643-'Control panel'!C643</f>
        <v>0</v>
      </c>
      <c r="C634" s="28">
        <f>IF(B634&lt;0,-'Control panel'!E643*(B634/1000)*IF('Control panel'!$D$8="Yes",1.27,1),-'Control panel'!D643*(B634/1000)*IF('Control panel'!$D$8="Yes",1.27,1))</f>
        <v>0</v>
      </c>
      <c r="D634" s="3">
        <f>'Control panel'!E643*('Control panel'!C643/1000)</f>
        <v>0</v>
      </c>
      <c r="E634" s="3" t="str">
        <f ca="1">IF(I634="Y",+SUM(INDIRECT("C"&amp;MATCH(A634,A:A,0)&amp;":C"&amp;MATCH(WORKDAY(A634+1,-2,'Hungarian non-working days'!$A$2:$A$1001),A:A,0))),"-")</f>
        <v>-</v>
      </c>
      <c r="F634" s="3" t="str">
        <f ca="1">IF(I634="Y",SUM(INDIRECT("D"&amp;MATCH(A634,A:A,0)&amp;":D"&amp;MATCH(WORKDAY(A634+1,-2,'Hungarian non-working days'!$A$2:$A$1001),A:A,0))),"-")</f>
        <v>-</v>
      </c>
      <c r="G634" s="3"/>
      <c r="H634" s="27" t="str">
        <f>IF(A634&lt;WORKDAY('Control panel'!$D$10,2,'Hungarian non-working days'!A630:A10628),"",IF(I634="Y",IFERROR(E634/G634,0),"-"))</f>
        <v>-</v>
      </c>
      <c r="I634" s="26" t="str">
        <f>IF(WORKDAY(A634,1,'Hungarian non-working days'!$A$2:$A$1001)=A634+1,"Y","N")</f>
        <v>N</v>
      </c>
    </row>
    <row r="635" spans="1:9" ht="15">
      <c r="A635" s="1">
        <f>'Control panel'!A644</f>
        <v>44693</v>
      </c>
      <c r="B635" s="4">
        <f>'Control panel'!B644-'Control panel'!C644</f>
        <v>0</v>
      </c>
      <c r="C635" s="28">
        <f>IF(B635&lt;0,-'Control panel'!E644*(B635/1000)*IF('Control panel'!$D$8="Yes",1.27,1),-'Control panel'!D644*(B635/1000)*IF('Control panel'!$D$8="Yes",1.27,1))</f>
        <v>0</v>
      </c>
      <c r="D635" s="3">
        <f>'Control panel'!E644*('Control panel'!C644/1000)</f>
        <v>0</v>
      </c>
      <c r="E635" s="3">
        <f ca="1">IF(I635="Y",+SUM(INDIRECT("C"&amp;MATCH(A635,A:A,0)&amp;":C"&amp;MATCH(WORKDAY(A635+1,-2,'Hungarian non-working days'!$A$2:$A$1001),A:A,0))),"-")</f>
        <v>0</v>
      </c>
      <c r="F635" s="3">
        <f ca="1">IF(I635="Y",SUM(INDIRECT("D"&amp;MATCH(A635,A:A,0)&amp;":D"&amp;MATCH(WORKDAY(A635+1,-2,'Hungarian non-working days'!$A$2:$A$1001),A:A,0))),"-")</f>
        <v>0</v>
      </c>
      <c r="G635" s="3"/>
      <c r="H635" s="27">
        <f>IF(A635&lt;WORKDAY('Control panel'!$D$10,2,'Hungarian non-working days'!A631:A10629),"",IF(I635="Y",IFERROR(E635/G635,0),"-"))</f>
        <v>0</v>
      </c>
      <c r="I635" s="26" t="str">
        <f>IF(WORKDAY(A635,1,'Hungarian non-working days'!$A$2:$A$1001)=A635+1,"Y","N")</f>
        <v>Y</v>
      </c>
    </row>
    <row r="636" spans="1:9" ht="15">
      <c r="A636" s="1">
        <f>'Control panel'!A645</f>
        <v>44692</v>
      </c>
      <c r="B636" s="4">
        <f>'Control panel'!B645-'Control panel'!C645</f>
        <v>0</v>
      </c>
      <c r="C636" s="28">
        <f>IF(B636&lt;0,-'Control panel'!E645*(B636/1000)*IF('Control panel'!$D$8="Yes",1.27,1),-'Control panel'!D645*(B636/1000)*IF('Control panel'!$D$8="Yes",1.27,1))</f>
        <v>0</v>
      </c>
      <c r="D636" s="3">
        <f>'Control panel'!E645*('Control panel'!C645/1000)</f>
        <v>0</v>
      </c>
      <c r="E636" s="3">
        <f ca="1">IF(I636="Y",+SUM(INDIRECT("C"&amp;MATCH(A636,A:A,0)&amp;":C"&amp;MATCH(WORKDAY(A636+1,-2,'Hungarian non-working days'!$A$2:$A$1001),A:A,0))),"-")</f>
        <v>0</v>
      </c>
      <c r="F636" s="3">
        <f ca="1">IF(I636="Y",SUM(INDIRECT("D"&amp;MATCH(A636,A:A,0)&amp;":D"&amp;MATCH(WORKDAY(A636+1,-2,'Hungarian non-working days'!$A$2:$A$1001),A:A,0))),"-")</f>
        <v>0</v>
      </c>
      <c r="G636" s="3"/>
      <c r="H636" s="27">
        <f>IF(A636&lt;WORKDAY('Control panel'!$D$10,2,'Hungarian non-working days'!A632:A10630),"",IF(I636="Y",IFERROR(E636/G636,0),"-"))</f>
        <v>0</v>
      </c>
      <c r="I636" s="26" t="str">
        <f>IF(WORKDAY(A636,1,'Hungarian non-working days'!$A$2:$A$1001)=A636+1,"Y","N")</f>
        <v>Y</v>
      </c>
    </row>
    <row r="637" spans="1:9" ht="15">
      <c r="A637" s="1">
        <f>'Control panel'!A646</f>
        <v>44691</v>
      </c>
      <c r="B637" s="4">
        <f>'Control panel'!B646-'Control panel'!C646</f>
        <v>0</v>
      </c>
      <c r="C637" s="28">
        <f>IF(B637&lt;0,-'Control panel'!E646*(B637/1000)*IF('Control panel'!$D$8="Yes",1.27,1),-'Control panel'!D646*(B637/1000)*IF('Control panel'!$D$8="Yes",1.27,1))</f>
        <v>0</v>
      </c>
      <c r="D637" s="3">
        <f>'Control panel'!E646*('Control panel'!C646/1000)</f>
        <v>0</v>
      </c>
      <c r="E637" s="3">
        <f ca="1">IF(I637="Y",+SUM(INDIRECT("C"&amp;MATCH(A637,A:A,0)&amp;":C"&amp;MATCH(WORKDAY(A637+1,-2,'Hungarian non-working days'!$A$2:$A$1001),A:A,0))),"-")</f>
        <v>0</v>
      </c>
      <c r="F637" s="3">
        <f ca="1">IF(I637="Y",SUM(INDIRECT("D"&amp;MATCH(A637,A:A,0)&amp;":D"&amp;MATCH(WORKDAY(A637+1,-2,'Hungarian non-working days'!$A$2:$A$1001),A:A,0))),"-")</f>
        <v>0</v>
      </c>
      <c r="G637" s="3"/>
      <c r="H637" s="27">
        <f>IF(A637&lt;WORKDAY('Control panel'!$D$10,2,'Hungarian non-working days'!A633:A10631),"",IF(I637="Y",IFERROR(E637/G637,0),"-"))</f>
        <v>0</v>
      </c>
      <c r="I637" s="26" t="str">
        <f>IF(WORKDAY(A637,1,'Hungarian non-working days'!$A$2:$A$1001)=A637+1,"Y","N")</f>
        <v>Y</v>
      </c>
    </row>
    <row r="638" spans="1:9" ht="15">
      <c r="A638" s="1">
        <f>'Control panel'!A647</f>
        <v>44690</v>
      </c>
      <c r="B638" s="4">
        <f>'Control panel'!B647-'Control panel'!C647</f>
        <v>0</v>
      </c>
      <c r="C638" s="28">
        <f>IF(B638&lt;0,-'Control panel'!E647*(B638/1000)*IF('Control panel'!$D$8="Yes",1.27,1),-'Control panel'!D647*(B638/1000)*IF('Control panel'!$D$8="Yes",1.27,1))</f>
        <v>0</v>
      </c>
      <c r="D638" s="3">
        <f>'Control panel'!E647*('Control panel'!C647/1000)</f>
        <v>0</v>
      </c>
      <c r="E638" s="3">
        <f ca="1">IF(I638="Y",+SUM(INDIRECT("C"&amp;MATCH(A638,A:A,0)&amp;":C"&amp;MATCH(WORKDAY(A638+1,-2,'Hungarian non-working days'!$A$2:$A$1001),A:A,0))),"-")</f>
        <v>0</v>
      </c>
      <c r="F638" s="3">
        <f ca="1">IF(I638="Y",SUM(INDIRECT("D"&amp;MATCH(A638,A:A,0)&amp;":D"&amp;MATCH(WORKDAY(A638+1,-2,'Hungarian non-working days'!$A$2:$A$1001),A:A,0))),"-")</f>
        <v>0</v>
      </c>
      <c r="G638" s="3"/>
      <c r="H638" s="27">
        <f>IF(A638&lt;WORKDAY('Control panel'!$D$10,2,'Hungarian non-working days'!A634:A10632),"",IF(I638="Y",IFERROR(E638/G638,0),"-"))</f>
        <v>0</v>
      </c>
      <c r="I638" s="26" t="str">
        <f>IF(WORKDAY(A638,1,'Hungarian non-working days'!$A$2:$A$1001)=A638+1,"Y","N")</f>
        <v>Y</v>
      </c>
    </row>
    <row r="639" spans="1:9" ht="15">
      <c r="A639" s="1">
        <f>'Control panel'!A648</f>
        <v>44689</v>
      </c>
      <c r="B639" s="4">
        <f>'Control panel'!B648-'Control panel'!C648</f>
        <v>0</v>
      </c>
      <c r="C639" s="28">
        <f>IF(B639&lt;0,-'Control panel'!E648*(B639/1000)*IF('Control panel'!$D$8="Yes",1.27,1),-'Control panel'!D648*(B639/1000)*IF('Control panel'!$D$8="Yes",1.27,1))</f>
        <v>0</v>
      </c>
      <c r="D639" s="3">
        <f>'Control panel'!E648*('Control panel'!C648/1000)</f>
        <v>0</v>
      </c>
      <c r="E639" s="3">
        <f ca="1">IF(I639="Y",+SUM(INDIRECT("C"&amp;MATCH(A639,A:A,0)&amp;":C"&amp;MATCH(WORKDAY(A639+1,-2,'Hungarian non-working days'!$A$2:$A$1001),A:A,0))),"-")</f>
        <v>0</v>
      </c>
      <c r="F639" s="3">
        <f ca="1">IF(I639="Y",SUM(INDIRECT("D"&amp;MATCH(A639,A:A,0)&amp;":D"&amp;MATCH(WORKDAY(A639+1,-2,'Hungarian non-working days'!$A$2:$A$1001),A:A,0))),"-")</f>
        <v>0</v>
      </c>
      <c r="G639" s="3"/>
      <c r="H639" s="27">
        <f>IF(A639&lt;WORKDAY('Control panel'!$D$10,2,'Hungarian non-working days'!A635:A10633),"",IF(I639="Y",IFERROR(E639/G639,0),"-"))</f>
        <v>0</v>
      </c>
      <c r="I639" s="26" t="str">
        <f>IF(WORKDAY(A639,1,'Hungarian non-working days'!$A$2:$A$1001)=A639+1,"Y","N")</f>
        <v>Y</v>
      </c>
    </row>
    <row r="640" spans="1:9" ht="15">
      <c r="A640" s="1">
        <f>'Control panel'!A649</f>
        <v>44688</v>
      </c>
      <c r="B640" s="4">
        <f>'Control panel'!B649-'Control panel'!C649</f>
        <v>0</v>
      </c>
      <c r="C640" s="28">
        <f>IF(B640&lt;0,-'Control panel'!E649*(B640/1000)*IF('Control panel'!$D$8="Yes",1.27,1),-'Control panel'!D649*(B640/1000)*IF('Control panel'!$D$8="Yes",1.27,1))</f>
        <v>0</v>
      </c>
      <c r="D640" s="3">
        <f>'Control panel'!E649*('Control panel'!C649/1000)</f>
        <v>0</v>
      </c>
      <c r="E640" s="3" t="str">
        <f ca="1">IF(I640="Y",+SUM(INDIRECT("C"&amp;MATCH(A640,A:A,0)&amp;":C"&amp;MATCH(WORKDAY(A640+1,-2,'Hungarian non-working days'!$A$2:$A$1001),A:A,0))),"-")</f>
        <v>-</v>
      </c>
      <c r="F640" s="3" t="str">
        <f ca="1">IF(I640="Y",SUM(INDIRECT("D"&amp;MATCH(A640,A:A,0)&amp;":D"&amp;MATCH(WORKDAY(A640+1,-2,'Hungarian non-working days'!$A$2:$A$1001),A:A,0))),"-")</f>
        <v>-</v>
      </c>
      <c r="G640" s="3"/>
      <c r="H640" s="27" t="str">
        <f>IF(A640&lt;WORKDAY('Control panel'!$D$10,2,'Hungarian non-working days'!A636:A10634),"",IF(I640="Y",IFERROR(E640/G640,0),"-"))</f>
        <v>-</v>
      </c>
      <c r="I640" s="26" t="str">
        <f>IF(WORKDAY(A640,1,'Hungarian non-working days'!$A$2:$A$1001)=A640+1,"Y","N")</f>
        <v>N</v>
      </c>
    </row>
    <row r="641" spans="1:9" ht="15">
      <c r="A641" s="1">
        <f>'Control panel'!A650</f>
        <v>44687</v>
      </c>
      <c r="B641" s="4">
        <f>'Control panel'!B650-'Control panel'!C650</f>
        <v>0</v>
      </c>
      <c r="C641" s="28">
        <f>IF(B641&lt;0,-'Control panel'!E650*(B641/1000)*IF('Control panel'!$D$8="Yes",1.27,1),-'Control panel'!D650*(B641/1000)*IF('Control panel'!$D$8="Yes",1.27,1))</f>
        <v>0</v>
      </c>
      <c r="D641" s="3">
        <f>'Control panel'!E650*('Control panel'!C650/1000)</f>
        <v>0</v>
      </c>
      <c r="E641" s="3" t="str">
        <f ca="1">IF(I641="Y",+SUM(INDIRECT("C"&amp;MATCH(A641,A:A,0)&amp;":C"&amp;MATCH(WORKDAY(A641+1,-2,'Hungarian non-working days'!$A$2:$A$1001),A:A,0))),"-")</f>
        <v>-</v>
      </c>
      <c r="F641" s="3" t="str">
        <f ca="1">IF(I641="Y",SUM(INDIRECT("D"&amp;MATCH(A641,A:A,0)&amp;":D"&amp;MATCH(WORKDAY(A641+1,-2,'Hungarian non-working days'!$A$2:$A$1001),A:A,0))),"-")</f>
        <v>-</v>
      </c>
      <c r="G641" s="3"/>
      <c r="H641" s="27" t="str">
        <f>IF(A641&lt;WORKDAY('Control panel'!$D$10,2,'Hungarian non-working days'!A637:A10635),"",IF(I641="Y",IFERROR(E641/G641,0),"-"))</f>
        <v>-</v>
      </c>
      <c r="I641" s="26" t="str">
        <f>IF(WORKDAY(A641,1,'Hungarian non-working days'!$A$2:$A$1001)=A641+1,"Y","N")</f>
        <v>N</v>
      </c>
    </row>
    <row r="642" spans="1:9" ht="15">
      <c r="A642" s="1">
        <f>'Control panel'!A651</f>
        <v>44686</v>
      </c>
      <c r="B642" s="4">
        <f>'Control panel'!B651-'Control panel'!C651</f>
        <v>0</v>
      </c>
      <c r="C642" s="28">
        <f>IF(B642&lt;0,-'Control panel'!E651*(B642/1000)*IF('Control panel'!$D$8="Yes",1.27,1),-'Control panel'!D651*(B642/1000)*IF('Control panel'!$D$8="Yes",1.27,1))</f>
        <v>0</v>
      </c>
      <c r="D642" s="3">
        <f>'Control panel'!E651*('Control panel'!C651/1000)</f>
        <v>0</v>
      </c>
      <c r="E642" s="3">
        <f ca="1">IF(I642="Y",+SUM(INDIRECT("C"&amp;MATCH(A642,A:A,0)&amp;":C"&amp;MATCH(WORKDAY(A642+1,-2,'Hungarian non-working days'!$A$2:$A$1001),A:A,0))),"-")</f>
        <v>0</v>
      </c>
      <c r="F642" s="3">
        <f ca="1">IF(I642="Y",SUM(INDIRECT("D"&amp;MATCH(A642,A:A,0)&amp;":D"&amp;MATCH(WORKDAY(A642+1,-2,'Hungarian non-working days'!$A$2:$A$1001),A:A,0))),"-")</f>
        <v>0</v>
      </c>
      <c r="G642" s="3"/>
      <c r="H642" s="27">
        <f>IF(A642&lt;WORKDAY('Control panel'!$D$10,2,'Hungarian non-working days'!A638:A10636),"",IF(I642="Y",IFERROR(E642/G642,0),"-"))</f>
        <v>0</v>
      </c>
      <c r="I642" s="26" t="str">
        <f>IF(WORKDAY(A642,1,'Hungarian non-working days'!$A$2:$A$1001)=A642+1,"Y","N")</f>
        <v>Y</v>
      </c>
    </row>
    <row r="643" spans="1:9" ht="15">
      <c r="A643" s="1">
        <f>'Control panel'!A652</f>
        <v>44685</v>
      </c>
      <c r="B643" s="4">
        <f>'Control panel'!B652-'Control panel'!C652</f>
        <v>0</v>
      </c>
      <c r="C643" s="28">
        <f>IF(B643&lt;0,-'Control panel'!E652*(B643/1000)*IF('Control panel'!$D$8="Yes",1.27,1),-'Control panel'!D652*(B643/1000)*IF('Control panel'!$D$8="Yes",1.27,1))</f>
        <v>0</v>
      </c>
      <c r="D643" s="3">
        <f>'Control panel'!E652*('Control panel'!C652/1000)</f>
        <v>0</v>
      </c>
      <c r="E643" s="3">
        <f ca="1">IF(I643="Y",+SUM(INDIRECT("C"&amp;MATCH(A643,A:A,0)&amp;":C"&amp;MATCH(WORKDAY(A643+1,-2,'Hungarian non-working days'!$A$2:$A$1001),A:A,0))),"-")</f>
        <v>0</v>
      </c>
      <c r="F643" s="3">
        <f ca="1">IF(I643="Y",SUM(INDIRECT("D"&amp;MATCH(A643,A:A,0)&amp;":D"&amp;MATCH(WORKDAY(A643+1,-2,'Hungarian non-working days'!$A$2:$A$1001),A:A,0))),"-")</f>
        <v>0</v>
      </c>
      <c r="G643" s="3"/>
      <c r="H643" s="27">
        <f>IF(A643&lt;WORKDAY('Control panel'!$D$10,2,'Hungarian non-working days'!A639:A10637),"",IF(I643="Y",IFERROR(E643/G643,0),"-"))</f>
        <v>0</v>
      </c>
      <c r="I643" s="26" t="str">
        <f>IF(WORKDAY(A643,1,'Hungarian non-working days'!$A$2:$A$1001)=A643+1,"Y","N")</f>
        <v>Y</v>
      </c>
    </row>
    <row r="644" spans="1:9" ht="15">
      <c r="A644" s="1">
        <f>'Control panel'!A653</f>
        <v>44684</v>
      </c>
      <c r="B644" s="4">
        <f>'Control panel'!B653-'Control panel'!C653</f>
        <v>0</v>
      </c>
      <c r="C644" s="28">
        <f>IF(B644&lt;0,-'Control panel'!E653*(B644/1000)*IF('Control panel'!$D$8="Yes",1.27,1),-'Control panel'!D653*(B644/1000)*IF('Control panel'!$D$8="Yes",1.27,1))</f>
        <v>0</v>
      </c>
      <c r="D644" s="3">
        <f>'Control panel'!E653*('Control panel'!C653/1000)</f>
        <v>0</v>
      </c>
      <c r="E644" s="3">
        <f ca="1">IF(I644="Y",+SUM(INDIRECT("C"&amp;MATCH(A644,A:A,0)&amp;":C"&amp;MATCH(WORKDAY(A644+1,-2,'Hungarian non-working days'!$A$2:$A$1001),A:A,0))),"-")</f>
        <v>0</v>
      </c>
      <c r="F644" s="3">
        <f ca="1">IF(I644="Y",SUM(INDIRECT("D"&amp;MATCH(A644,A:A,0)&amp;":D"&amp;MATCH(WORKDAY(A644+1,-2,'Hungarian non-working days'!$A$2:$A$1001),A:A,0))),"-")</f>
        <v>0</v>
      </c>
      <c r="G644" s="3"/>
      <c r="H644" s="27">
        <f>IF(A644&lt;WORKDAY('Control panel'!$D$10,2,'Hungarian non-working days'!A640:A10638),"",IF(I644="Y",IFERROR(E644/G644,0),"-"))</f>
        <v>0</v>
      </c>
      <c r="I644" s="26" t="str">
        <f>IF(WORKDAY(A644,1,'Hungarian non-working days'!$A$2:$A$1001)=A644+1,"Y","N")</f>
        <v>Y</v>
      </c>
    </row>
    <row r="645" spans="1:9" ht="15">
      <c r="A645" s="1">
        <f>'Control panel'!A654</f>
        <v>44683</v>
      </c>
      <c r="B645" s="4">
        <f>'Control panel'!B654-'Control panel'!C654</f>
        <v>0</v>
      </c>
      <c r="C645" s="28">
        <f>IF(B645&lt;0,-'Control panel'!E654*(B645/1000)*IF('Control panel'!$D$8="Yes",1.27,1),-'Control panel'!D654*(B645/1000)*IF('Control panel'!$D$8="Yes",1.27,1))</f>
        <v>0</v>
      </c>
      <c r="D645" s="3">
        <f>'Control panel'!E654*('Control panel'!C654/1000)</f>
        <v>0</v>
      </c>
      <c r="E645" s="3">
        <f ca="1">IF(I645="Y",+SUM(INDIRECT("C"&amp;MATCH(A645,A:A,0)&amp;":C"&amp;MATCH(WORKDAY(A645+1,-2,'Hungarian non-working days'!$A$2:$A$1001),A:A,0))),"-")</f>
        <v>0</v>
      </c>
      <c r="F645" s="3">
        <f ca="1">IF(I645="Y",SUM(INDIRECT("D"&amp;MATCH(A645,A:A,0)&amp;":D"&amp;MATCH(WORKDAY(A645+1,-2,'Hungarian non-working days'!$A$2:$A$1001),A:A,0))),"-")</f>
        <v>0</v>
      </c>
      <c r="G645" s="3"/>
      <c r="H645" s="27">
        <f>IF(A645&lt;WORKDAY('Control panel'!$D$10,2,'Hungarian non-working days'!A641:A10639),"",IF(I645="Y",IFERROR(E645/G645,0),"-"))</f>
        <v>0</v>
      </c>
      <c r="I645" s="26" t="str">
        <f>IF(WORKDAY(A645,1,'Hungarian non-working days'!$A$2:$A$1001)=A645+1,"Y","N")</f>
        <v>Y</v>
      </c>
    </row>
    <row r="646" spans="1:9" ht="15">
      <c r="A646" s="1">
        <f>'Control panel'!A655</f>
        <v>44682</v>
      </c>
      <c r="B646" s="4">
        <f>'Control panel'!B655-'Control panel'!C655</f>
        <v>0</v>
      </c>
      <c r="C646" s="28">
        <f>IF(B646&lt;0,-'Control panel'!E655*(B646/1000)*IF('Control panel'!$D$8="Yes",1.27,1),-'Control panel'!D655*(B646/1000)*IF('Control panel'!$D$8="Yes",1.27,1))</f>
        <v>0</v>
      </c>
      <c r="D646" s="3">
        <f>'Control panel'!E655*('Control panel'!C655/1000)</f>
        <v>0</v>
      </c>
      <c r="E646" s="3">
        <f ca="1">IF(I646="Y",+SUM(INDIRECT("C"&amp;MATCH(A646,A:A,0)&amp;":C"&amp;MATCH(WORKDAY(A646+1,-2,'Hungarian non-working days'!$A$2:$A$1001),A:A,0))),"-")</f>
        <v>0</v>
      </c>
      <c r="F646" s="3">
        <f ca="1">IF(I646="Y",SUM(INDIRECT("D"&amp;MATCH(A646,A:A,0)&amp;":D"&amp;MATCH(WORKDAY(A646+1,-2,'Hungarian non-working days'!$A$2:$A$1001),A:A,0))),"-")</f>
        <v>0</v>
      </c>
      <c r="G646" s="3"/>
      <c r="H646" s="27">
        <f>IF(A646&lt;WORKDAY('Control panel'!$D$10,2,'Hungarian non-working days'!A642:A10640),"",IF(I646="Y",IFERROR(E646/G646,0),"-"))</f>
        <v>0</v>
      </c>
      <c r="I646" s="26" t="str">
        <f>IF(WORKDAY(A646,1,'Hungarian non-working days'!$A$2:$A$1001)=A646+1,"Y","N")</f>
        <v>Y</v>
      </c>
    </row>
    <row r="647" spans="1:9" ht="15">
      <c r="A647" s="1">
        <f>'Control panel'!A656</f>
        <v>44681</v>
      </c>
      <c r="B647" s="4">
        <f>'Control panel'!B656-'Control panel'!C656</f>
        <v>0</v>
      </c>
      <c r="C647" s="28">
        <f>IF(B647&lt;0,-'Control panel'!E656*(B647/1000)*IF('Control panel'!$D$8="Yes",1.27,1),-'Control panel'!D656*(B647/1000)*IF('Control panel'!$D$8="Yes",1.27,1))</f>
        <v>0</v>
      </c>
      <c r="D647" s="3">
        <f>'Control panel'!E656*('Control panel'!C656/1000)</f>
        <v>0</v>
      </c>
      <c r="E647" s="3" t="str">
        <f ca="1">IF(I647="Y",+SUM(INDIRECT("C"&amp;MATCH(A647,A:A,0)&amp;":C"&amp;MATCH(WORKDAY(A647+1,-2,'Hungarian non-working days'!$A$2:$A$1001),A:A,0))),"-")</f>
        <v>-</v>
      </c>
      <c r="F647" s="3" t="str">
        <f ca="1">IF(I647="Y",SUM(INDIRECT("D"&amp;MATCH(A647,A:A,0)&amp;":D"&amp;MATCH(WORKDAY(A647+1,-2,'Hungarian non-working days'!$A$2:$A$1001),A:A,0))),"-")</f>
        <v>-</v>
      </c>
      <c r="G647" s="3"/>
      <c r="H647" s="27" t="str">
        <f>IF(A647&lt;WORKDAY('Control panel'!$D$10,2,'Hungarian non-working days'!A643:A10641),"",IF(I647="Y",IFERROR(E647/G647,0),"-"))</f>
        <v>-</v>
      </c>
      <c r="I647" s="26" t="str">
        <f>IF(WORKDAY(A647,1,'Hungarian non-working days'!$A$2:$A$1001)=A647+1,"Y","N")</f>
        <v>N</v>
      </c>
    </row>
    <row r="648" spans="1:9" ht="15">
      <c r="A648" s="1">
        <f>'Control panel'!A657</f>
        <v>44680</v>
      </c>
      <c r="B648" s="4">
        <f>'Control panel'!B657-'Control panel'!C657</f>
        <v>0</v>
      </c>
      <c r="C648" s="28">
        <f>IF(B648&lt;0,-'Control panel'!E657*(B648/1000)*IF('Control panel'!$D$8="Yes",1.27,1),-'Control panel'!D657*(B648/1000)*IF('Control panel'!$D$8="Yes",1.27,1))</f>
        <v>0</v>
      </c>
      <c r="D648" s="3">
        <f>'Control panel'!E657*('Control panel'!C657/1000)</f>
        <v>0</v>
      </c>
      <c r="E648" s="3" t="str">
        <f ca="1">IF(I648="Y",+SUM(INDIRECT("C"&amp;MATCH(A648,A:A,0)&amp;":C"&amp;MATCH(WORKDAY(A648+1,-2,'Hungarian non-working days'!$A$2:$A$1001),A:A,0))),"-")</f>
        <v>-</v>
      </c>
      <c r="F648" s="3" t="str">
        <f ca="1">IF(I648="Y",SUM(INDIRECT("D"&amp;MATCH(A648,A:A,0)&amp;":D"&amp;MATCH(WORKDAY(A648+1,-2,'Hungarian non-working days'!$A$2:$A$1001),A:A,0))),"-")</f>
        <v>-</v>
      </c>
      <c r="G648" s="3"/>
      <c r="H648" s="27" t="str">
        <f>IF(A648&lt;WORKDAY('Control panel'!$D$10,2,'Hungarian non-working days'!A644:A10642),"",IF(I648="Y",IFERROR(E648/G648,0),"-"))</f>
        <v>-</v>
      </c>
      <c r="I648" s="26" t="str">
        <f>IF(WORKDAY(A648,1,'Hungarian non-working days'!$A$2:$A$1001)=A648+1,"Y","N")</f>
        <v>N</v>
      </c>
    </row>
    <row r="649" spans="1:9" ht="15">
      <c r="A649" s="1">
        <f>'Control panel'!A658</f>
        <v>44679</v>
      </c>
      <c r="B649" s="4">
        <f>'Control panel'!B658-'Control panel'!C658</f>
        <v>0</v>
      </c>
      <c r="C649" s="28">
        <f>IF(B649&lt;0,-'Control panel'!E658*(B649/1000)*IF('Control panel'!$D$8="Yes",1.27,1),-'Control panel'!D658*(B649/1000)*IF('Control panel'!$D$8="Yes",1.27,1))</f>
        <v>0</v>
      </c>
      <c r="D649" s="3">
        <f>'Control panel'!E658*('Control panel'!C658/1000)</f>
        <v>0</v>
      </c>
      <c r="E649" s="3">
        <f ca="1">IF(I649="Y",+SUM(INDIRECT("C"&amp;MATCH(A649,A:A,0)&amp;":C"&amp;MATCH(WORKDAY(A649+1,-2,'Hungarian non-working days'!$A$2:$A$1001),A:A,0))),"-")</f>
        <v>0</v>
      </c>
      <c r="F649" s="3">
        <f ca="1">IF(I649="Y",SUM(INDIRECT("D"&amp;MATCH(A649,A:A,0)&amp;":D"&amp;MATCH(WORKDAY(A649+1,-2,'Hungarian non-working days'!$A$2:$A$1001),A:A,0))),"-")</f>
        <v>0</v>
      </c>
      <c r="G649" s="3"/>
      <c r="H649" s="27">
        <f>IF(A649&lt;WORKDAY('Control panel'!$D$10,2,'Hungarian non-working days'!A645:A10643),"",IF(I649="Y",IFERROR(E649/G649,0),"-"))</f>
        <v>0</v>
      </c>
      <c r="I649" s="26" t="str">
        <f>IF(WORKDAY(A649,1,'Hungarian non-working days'!$A$2:$A$1001)=A649+1,"Y","N")</f>
        <v>Y</v>
      </c>
    </row>
    <row r="650" spans="1:9" ht="15">
      <c r="A650" s="1">
        <f>'Control panel'!A659</f>
        <v>44678</v>
      </c>
      <c r="B650" s="4">
        <f>'Control panel'!B659-'Control panel'!C659</f>
        <v>0</v>
      </c>
      <c r="C650" s="28">
        <f>IF(B650&lt;0,-'Control panel'!E659*(B650/1000)*IF('Control panel'!$D$8="Yes",1.27,1),-'Control panel'!D659*(B650/1000)*IF('Control panel'!$D$8="Yes",1.27,1))</f>
        <v>0</v>
      </c>
      <c r="D650" s="3">
        <f>'Control panel'!E659*('Control panel'!C659/1000)</f>
        <v>0</v>
      </c>
      <c r="E650" s="3">
        <f ca="1">IF(I650="Y",+SUM(INDIRECT("C"&amp;MATCH(A650,A:A,0)&amp;":C"&amp;MATCH(WORKDAY(A650+1,-2,'Hungarian non-working days'!$A$2:$A$1001),A:A,0))),"-")</f>
        <v>0</v>
      </c>
      <c r="F650" s="3">
        <f ca="1">IF(I650="Y",SUM(INDIRECT("D"&amp;MATCH(A650,A:A,0)&amp;":D"&amp;MATCH(WORKDAY(A650+1,-2,'Hungarian non-working days'!$A$2:$A$1001),A:A,0))),"-")</f>
        <v>0</v>
      </c>
      <c r="G650" s="3"/>
      <c r="H650" s="27">
        <f>IF(A650&lt;WORKDAY('Control panel'!$D$10,2,'Hungarian non-working days'!A646:A10644),"",IF(I650="Y",IFERROR(E650/G650,0),"-"))</f>
        <v>0</v>
      </c>
      <c r="I650" s="26" t="str">
        <f>IF(WORKDAY(A650,1,'Hungarian non-working days'!$A$2:$A$1001)=A650+1,"Y","N")</f>
        <v>Y</v>
      </c>
    </row>
    <row r="651" spans="1:9" ht="15">
      <c r="A651" s="1">
        <f>'Control panel'!A660</f>
        <v>44677</v>
      </c>
      <c r="B651" s="4">
        <f>'Control panel'!B660-'Control panel'!C660</f>
        <v>0</v>
      </c>
      <c r="C651" s="28">
        <f>IF(B651&lt;0,-'Control panel'!E660*(B651/1000)*IF('Control panel'!$D$8="Yes",1.27,1),-'Control panel'!D660*(B651/1000)*IF('Control panel'!$D$8="Yes",1.27,1))</f>
        <v>0</v>
      </c>
      <c r="D651" s="3">
        <f>'Control panel'!E660*('Control panel'!C660/1000)</f>
        <v>0</v>
      </c>
      <c r="E651" s="3">
        <f ca="1">IF(I651="Y",+SUM(INDIRECT("C"&amp;MATCH(A651,A:A,0)&amp;":C"&amp;MATCH(WORKDAY(A651+1,-2,'Hungarian non-working days'!$A$2:$A$1001),A:A,0))),"-")</f>
        <v>0</v>
      </c>
      <c r="F651" s="3">
        <f ca="1">IF(I651="Y",SUM(INDIRECT("D"&amp;MATCH(A651,A:A,0)&amp;":D"&amp;MATCH(WORKDAY(A651+1,-2,'Hungarian non-working days'!$A$2:$A$1001),A:A,0))),"-")</f>
        <v>0</v>
      </c>
      <c r="G651" s="3"/>
      <c r="H651" s="27">
        <f>IF(A651&lt;WORKDAY('Control panel'!$D$10,2,'Hungarian non-working days'!A647:A10645),"",IF(I651="Y",IFERROR(E651/G651,0),"-"))</f>
        <v>0</v>
      </c>
      <c r="I651" s="26" t="str">
        <f>IF(WORKDAY(A651,1,'Hungarian non-working days'!$A$2:$A$1001)=A651+1,"Y","N")</f>
        <v>Y</v>
      </c>
    </row>
    <row r="652" spans="1:9" ht="15">
      <c r="A652" s="1">
        <f>'Control panel'!A661</f>
        <v>44676</v>
      </c>
      <c r="B652" s="4">
        <f>'Control panel'!B661-'Control panel'!C661</f>
        <v>0</v>
      </c>
      <c r="C652" s="28">
        <f>IF(B652&lt;0,-'Control panel'!E661*(B652/1000)*IF('Control panel'!$D$8="Yes",1.27,1),-'Control panel'!D661*(B652/1000)*IF('Control panel'!$D$8="Yes",1.27,1))</f>
        <v>0</v>
      </c>
      <c r="D652" s="3">
        <f>'Control panel'!E661*('Control panel'!C661/1000)</f>
        <v>0</v>
      </c>
      <c r="E652" s="3">
        <f ca="1">IF(I652="Y",+SUM(INDIRECT("C"&amp;MATCH(A652,A:A,0)&amp;":C"&amp;MATCH(WORKDAY(A652+1,-2,'Hungarian non-working days'!$A$2:$A$1001),A:A,0))),"-")</f>
        <v>0</v>
      </c>
      <c r="F652" s="3">
        <f ca="1">IF(I652="Y",SUM(INDIRECT("D"&amp;MATCH(A652,A:A,0)&amp;":D"&amp;MATCH(WORKDAY(A652+1,-2,'Hungarian non-working days'!$A$2:$A$1001),A:A,0))),"-")</f>
        <v>0</v>
      </c>
      <c r="G652" s="3"/>
      <c r="H652" s="27">
        <f>IF(A652&lt;WORKDAY('Control panel'!$D$10,2,'Hungarian non-working days'!A648:A10646),"",IF(I652="Y",IFERROR(E652/G652,0),"-"))</f>
        <v>0</v>
      </c>
      <c r="I652" s="26" t="str">
        <f>IF(WORKDAY(A652,1,'Hungarian non-working days'!$A$2:$A$1001)=A652+1,"Y","N")</f>
        <v>Y</v>
      </c>
    </row>
    <row r="653" spans="1:9" ht="15">
      <c r="A653" s="1">
        <f>'Control panel'!A662</f>
        <v>44675</v>
      </c>
      <c r="B653" s="4">
        <f>'Control panel'!B662-'Control panel'!C662</f>
        <v>0</v>
      </c>
      <c r="C653" s="28">
        <f>IF(B653&lt;0,-'Control panel'!E662*(B653/1000)*IF('Control panel'!$D$8="Yes",1.27,1),-'Control panel'!D662*(B653/1000)*IF('Control panel'!$D$8="Yes",1.27,1))</f>
        <v>0</v>
      </c>
      <c r="D653" s="3">
        <f>'Control panel'!E662*('Control panel'!C662/1000)</f>
        <v>0</v>
      </c>
      <c r="E653" s="3">
        <f ca="1">IF(I653="Y",+SUM(INDIRECT("C"&amp;MATCH(A653,A:A,0)&amp;":C"&amp;MATCH(WORKDAY(A653+1,-2,'Hungarian non-working days'!$A$2:$A$1001),A:A,0))),"-")</f>
        <v>0</v>
      </c>
      <c r="F653" s="3">
        <f ca="1">IF(I653="Y",SUM(INDIRECT("D"&amp;MATCH(A653,A:A,0)&amp;":D"&amp;MATCH(WORKDAY(A653+1,-2,'Hungarian non-working days'!$A$2:$A$1001),A:A,0))),"-")</f>
        <v>0</v>
      </c>
      <c r="G653" s="3"/>
      <c r="H653" s="27">
        <f>IF(A653&lt;WORKDAY('Control panel'!$D$10,2,'Hungarian non-working days'!A649:A10647),"",IF(I653="Y",IFERROR(E653/G653,0),"-"))</f>
        <v>0</v>
      </c>
      <c r="I653" s="26" t="str">
        <f>IF(WORKDAY(A653,1,'Hungarian non-working days'!$A$2:$A$1001)=A653+1,"Y","N")</f>
        <v>Y</v>
      </c>
    </row>
    <row r="654" spans="1:9" ht="15">
      <c r="A654" s="1">
        <f>'Control panel'!A663</f>
        <v>44674</v>
      </c>
      <c r="B654" s="4">
        <f>'Control panel'!B663-'Control panel'!C663</f>
        <v>0</v>
      </c>
      <c r="C654" s="28">
        <f>IF(B654&lt;0,-'Control panel'!E663*(B654/1000)*IF('Control panel'!$D$8="Yes",1.27,1),-'Control panel'!D663*(B654/1000)*IF('Control panel'!$D$8="Yes",1.27,1))</f>
        <v>0</v>
      </c>
      <c r="D654" s="3">
        <f>'Control panel'!E663*('Control panel'!C663/1000)</f>
        <v>0</v>
      </c>
      <c r="E654" s="3" t="str">
        <f ca="1">IF(I654="Y",+SUM(INDIRECT("C"&amp;MATCH(A654,A:A,0)&amp;":C"&amp;MATCH(WORKDAY(A654+1,-2,'Hungarian non-working days'!$A$2:$A$1001),A:A,0))),"-")</f>
        <v>-</v>
      </c>
      <c r="F654" s="3" t="str">
        <f ca="1">IF(I654="Y",SUM(INDIRECT("D"&amp;MATCH(A654,A:A,0)&amp;":D"&amp;MATCH(WORKDAY(A654+1,-2,'Hungarian non-working days'!$A$2:$A$1001),A:A,0))),"-")</f>
        <v>-</v>
      </c>
      <c r="G654" s="3"/>
      <c r="H654" s="27" t="str">
        <f>IF(A654&lt;WORKDAY('Control panel'!$D$10,2,'Hungarian non-working days'!A650:A10648),"",IF(I654="Y",IFERROR(E654/G654,0),"-"))</f>
        <v>-</v>
      </c>
      <c r="I654" s="26" t="str">
        <f>IF(WORKDAY(A654,1,'Hungarian non-working days'!$A$2:$A$1001)=A654+1,"Y","N")</f>
        <v>N</v>
      </c>
    </row>
    <row r="655" spans="1:9" ht="15">
      <c r="A655" s="1">
        <f>'Control panel'!A664</f>
        <v>44673</v>
      </c>
      <c r="B655" s="4">
        <f>'Control panel'!B664-'Control panel'!C664</f>
        <v>0</v>
      </c>
      <c r="C655" s="28">
        <f>IF(B655&lt;0,-'Control panel'!E664*(B655/1000)*IF('Control panel'!$D$8="Yes",1.27,1),-'Control panel'!D664*(B655/1000)*IF('Control panel'!$D$8="Yes",1.27,1))</f>
        <v>0</v>
      </c>
      <c r="D655" s="3">
        <f>'Control panel'!E664*('Control panel'!C664/1000)</f>
        <v>0</v>
      </c>
      <c r="E655" s="3" t="str">
        <f ca="1">IF(I655="Y",+SUM(INDIRECT("C"&amp;MATCH(A655,A:A,0)&amp;":C"&amp;MATCH(WORKDAY(A655+1,-2,'Hungarian non-working days'!$A$2:$A$1001),A:A,0))),"-")</f>
        <v>-</v>
      </c>
      <c r="F655" s="3" t="str">
        <f ca="1">IF(I655="Y",SUM(INDIRECT("D"&amp;MATCH(A655,A:A,0)&amp;":D"&amp;MATCH(WORKDAY(A655+1,-2,'Hungarian non-working days'!$A$2:$A$1001),A:A,0))),"-")</f>
        <v>-</v>
      </c>
      <c r="G655" s="3"/>
      <c r="H655" s="27" t="str">
        <f>IF(A655&lt;WORKDAY('Control panel'!$D$10,2,'Hungarian non-working days'!A651:A10649),"",IF(I655="Y",IFERROR(E655/G655,0),"-"))</f>
        <v>-</v>
      </c>
      <c r="I655" s="26" t="str">
        <f>IF(WORKDAY(A655,1,'Hungarian non-working days'!$A$2:$A$1001)=A655+1,"Y","N")</f>
        <v>N</v>
      </c>
    </row>
    <row r="656" spans="1:9" ht="15">
      <c r="A656" s="1">
        <f>'Control panel'!A665</f>
        <v>44672</v>
      </c>
      <c r="B656" s="4">
        <f>'Control panel'!B665-'Control panel'!C665</f>
        <v>0</v>
      </c>
      <c r="C656" s="28">
        <f>IF(B656&lt;0,-'Control panel'!E665*(B656/1000)*IF('Control panel'!$D$8="Yes",1.27,1),-'Control panel'!D665*(B656/1000)*IF('Control panel'!$D$8="Yes",1.27,1))</f>
        <v>0</v>
      </c>
      <c r="D656" s="3">
        <f>'Control panel'!E665*('Control panel'!C665/1000)</f>
        <v>0</v>
      </c>
      <c r="E656" s="3">
        <f ca="1">IF(I656="Y",+SUM(INDIRECT("C"&amp;MATCH(A656,A:A,0)&amp;":C"&amp;MATCH(WORKDAY(A656+1,-2,'Hungarian non-working days'!$A$2:$A$1001),A:A,0))),"-")</f>
        <v>0</v>
      </c>
      <c r="F656" s="3">
        <f ca="1">IF(I656="Y",SUM(INDIRECT("D"&amp;MATCH(A656,A:A,0)&amp;":D"&amp;MATCH(WORKDAY(A656+1,-2,'Hungarian non-working days'!$A$2:$A$1001),A:A,0))),"-")</f>
        <v>0</v>
      </c>
      <c r="G656" s="3"/>
      <c r="H656" s="27">
        <f>IF(A656&lt;WORKDAY('Control panel'!$D$10,2,'Hungarian non-working days'!A652:A10650),"",IF(I656="Y",IFERROR(E656/G656,0),"-"))</f>
        <v>0</v>
      </c>
      <c r="I656" s="26" t="str">
        <f>IF(WORKDAY(A656,1,'Hungarian non-working days'!$A$2:$A$1001)=A656+1,"Y","N")</f>
        <v>Y</v>
      </c>
    </row>
    <row r="657" spans="1:9" ht="15">
      <c r="A657" s="1">
        <f>'Control panel'!A666</f>
        <v>44671</v>
      </c>
      <c r="B657" s="4">
        <f>'Control panel'!B666-'Control panel'!C666</f>
        <v>0</v>
      </c>
      <c r="C657" s="28">
        <f>IF(B657&lt;0,-'Control panel'!E666*(B657/1000)*IF('Control panel'!$D$8="Yes",1.27,1),-'Control panel'!D666*(B657/1000)*IF('Control panel'!$D$8="Yes",1.27,1))</f>
        <v>0</v>
      </c>
      <c r="D657" s="3">
        <f>'Control panel'!E666*('Control panel'!C666/1000)</f>
        <v>0</v>
      </c>
      <c r="E657" s="3">
        <f ca="1">IF(I657="Y",+SUM(INDIRECT("C"&amp;MATCH(A657,A:A,0)&amp;":C"&amp;MATCH(WORKDAY(A657+1,-2,'Hungarian non-working days'!$A$2:$A$1001),A:A,0))),"-")</f>
        <v>0</v>
      </c>
      <c r="F657" s="3">
        <f ca="1">IF(I657="Y",SUM(INDIRECT("D"&amp;MATCH(A657,A:A,0)&amp;":D"&amp;MATCH(WORKDAY(A657+1,-2,'Hungarian non-working days'!$A$2:$A$1001),A:A,0))),"-")</f>
        <v>0</v>
      </c>
      <c r="G657" s="3"/>
      <c r="H657" s="27">
        <f>IF(A657&lt;WORKDAY('Control panel'!$D$10,2,'Hungarian non-working days'!A653:A10651),"",IF(I657="Y",IFERROR(E657/G657,0),"-"))</f>
        <v>0</v>
      </c>
      <c r="I657" s="26" t="str">
        <f>IF(WORKDAY(A657,1,'Hungarian non-working days'!$A$2:$A$1001)=A657+1,"Y","N")</f>
        <v>Y</v>
      </c>
    </row>
    <row r="658" spans="1:9" ht="15">
      <c r="A658" s="1">
        <f>'Control panel'!A667</f>
        <v>44670</v>
      </c>
      <c r="B658" s="4">
        <f>'Control panel'!B667-'Control panel'!C667</f>
        <v>0</v>
      </c>
      <c r="C658" s="28">
        <f>IF(B658&lt;0,-'Control panel'!E667*(B658/1000)*IF('Control panel'!$D$8="Yes",1.27,1),-'Control panel'!D667*(B658/1000)*IF('Control panel'!$D$8="Yes",1.27,1))</f>
        <v>0</v>
      </c>
      <c r="D658" s="3">
        <f>'Control panel'!E667*('Control panel'!C667/1000)</f>
        <v>0</v>
      </c>
      <c r="E658" s="3">
        <f ca="1">IF(I658="Y",+SUM(INDIRECT("C"&amp;MATCH(A658,A:A,0)&amp;":C"&amp;MATCH(WORKDAY(A658+1,-2,'Hungarian non-working days'!$A$2:$A$1001),A:A,0))),"-")</f>
        <v>0</v>
      </c>
      <c r="F658" s="3">
        <f ca="1">IF(I658="Y",SUM(INDIRECT("D"&amp;MATCH(A658,A:A,0)&amp;":D"&amp;MATCH(WORKDAY(A658+1,-2,'Hungarian non-working days'!$A$2:$A$1001),A:A,0))),"-")</f>
        <v>0</v>
      </c>
      <c r="G658" s="3"/>
      <c r="H658" s="27">
        <f>IF(A658&lt;WORKDAY('Control panel'!$D$10,2,'Hungarian non-working days'!A654:A10652),"",IF(I658="Y",IFERROR(E658/G658,0),"-"))</f>
        <v>0</v>
      </c>
      <c r="I658" s="26" t="str">
        <f>IF(WORKDAY(A658,1,'Hungarian non-working days'!$A$2:$A$1001)=A658+1,"Y","N")</f>
        <v>Y</v>
      </c>
    </row>
    <row r="659" spans="1:9" ht="15">
      <c r="A659" s="1">
        <f>'Control panel'!A668</f>
        <v>44669</v>
      </c>
      <c r="B659" s="4">
        <f>'Control panel'!B668-'Control panel'!C668</f>
        <v>0</v>
      </c>
      <c r="C659" s="28">
        <f>IF(B659&lt;0,-'Control panel'!E668*(B659/1000)*IF('Control panel'!$D$8="Yes",1.27,1),-'Control panel'!D668*(B659/1000)*IF('Control panel'!$D$8="Yes",1.27,1))</f>
        <v>0</v>
      </c>
      <c r="D659" s="3">
        <f>'Control panel'!E668*('Control panel'!C668/1000)</f>
        <v>0</v>
      </c>
      <c r="E659" s="3">
        <f ca="1">IF(I659="Y",+SUM(INDIRECT("C"&amp;MATCH(A659,A:A,0)&amp;":C"&amp;MATCH(WORKDAY(A659+1,-2,'Hungarian non-working days'!$A$2:$A$1001),A:A,0))),"-")</f>
        <v>0</v>
      </c>
      <c r="F659" s="3">
        <f ca="1">IF(I659="Y",SUM(INDIRECT("D"&amp;MATCH(A659,A:A,0)&amp;":D"&amp;MATCH(WORKDAY(A659+1,-2,'Hungarian non-working days'!$A$2:$A$1001),A:A,0))),"-")</f>
        <v>0</v>
      </c>
      <c r="G659" s="3"/>
      <c r="H659" s="27">
        <f>IF(A659&lt;WORKDAY('Control panel'!$D$10,2,'Hungarian non-working days'!A655:A10653),"",IF(I659="Y",IFERROR(E659/G659,0),"-"))</f>
        <v>0</v>
      </c>
      <c r="I659" s="26" t="str">
        <f>IF(WORKDAY(A659,1,'Hungarian non-working days'!$A$2:$A$1001)=A659+1,"Y","N")</f>
        <v>Y</v>
      </c>
    </row>
    <row r="660" spans="1:9" ht="15">
      <c r="A660" s="1">
        <f>'Control panel'!A669</f>
        <v>44668</v>
      </c>
      <c r="B660" s="4">
        <f>'Control panel'!B669-'Control panel'!C669</f>
        <v>0</v>
      </c>
      <c r="C660" s="28">
        <f>IF(B660&lt;0,-'Control panel'!E669*(B660/1000)*IF('Control panel'!$D$8="Yes",1.27,1),-'Control panel'!D669*(B660/1000)*IF('Control panel'!$D$8="Yes",1.27,1))</f>
        <v>0</v>
      </c>
      <c r="D660" s="3">
        <f>'Control panel'!E669*('Control panel'!C669/1000)</f>
        <v>0</v>
      </c>
      <c r="E660" s="3" t="str">
        <f ca="1">IF(I660="Y",+SUM(INDIRECT("C"&amp;MATCH(A660,A:A,0)&amp;":C"&amp;MATCH(WORKDAY(A660+1,-2,'Hungarian non-working days'!$A$2:$A$1001),A:A,0))),"-")</f>
        <v>-</v>
      </c>
      <c r="F660" s="3" t="str">
        <f ca="1">IF(I660="Y",SUM(INDIRECT("D"&amp;MATCH(A660,A:A,0)&amp;":D"&amp;MATCH(WORKDAY(A660+1,-2,'Hungarian non-working days'!$A$2:$A$1001),A:A,0))),"-")</f>
        <v>-</v>
      </c>
      <c r="G660" s="3"/>
      <c r="H660" s="27" t="str">
        <f>IF(A660&lt;WORKDAY('Control panel'!$D$10,2,'Hungarian non-working days'!A656:A10654),"",IF(I660="Y",IFERROR(E660/G660,0),"-"))</f>
        <v>-</v>
      </c>
      <c r="I660" s="26" t="str">
        <f>IF(WORKDAY(A660,1,'Hungarian non-working days'!$A$2:$A$1001)=A660+1,"Y","N")</f>
        <v>N</v>
      </c>
    </row>
    <row r="661" spans="1:9" ht="15">
      <c r="A661" s="1">
        <f>'Control panel'!A670</f>
        <v>44667</v>
      </c>
      <c r="B661" s="4">
        <f>'Control panel'!B670-'Control panel'!C670</f>
        <v>0</v>
      </c>
      <c r="C661" s="28">
        <f>IF(B661&lt;0,-'Control panel'!E670*(B661/1000)*IF('Control panel'!$D$8="Yes",1.27,1),-'Control panel'!D670*(B661/1000)*IF('Control panel'!$D$8="Yes",1.27,1))</f>
        <v>0</v>
      </c>
      <c r="D661" s="3">
        <f>'Control panel'!E670*('Control panel'!C670/1000)</f>
        <v>0</v>
      </c>
      <c r="E661" s="3" t="str">
        <f ca="1">IF(I661="Y",+SUM(INDIRECT("C"&amp;MATCH(A661,A:A,0)&amp;":C"&amp;MATCH(WORKDAY(A661+1,-2,'Hungarian non-working days'!$A$2:$A$1001),A:A,0))),"-")</f>
        <v>-</v>
      </c>
      <c r="F661" s="3" t="str">
        <f ca="1">IF(I661="Y",SUM(INDIRECT("D"&amp;MATCH(A661,A:A,0)&amp;":D"&amp;MATCH(WORKDAY(A661+1,-2,'Hungarian non-working days'!$A$2:$A$1001),A:A,0))),"-")</f>
        <v>-</v>
      </c>
      <c r="G661" s="3"/>
      <c r="H661" s="27" t="str">
        <f>IF(A661&lt;WORKDAY('Control panel'!$D$10,2,'Hungarian non-working days'!A657:A10655),"",IF(I661="Y",IFERROR(E661/G661,0),"-"))</f>
        <v>-</v>
      </c>
      <c r="I661" s="26" t="str">
        <f>IF(WORKDAY(A661,1,'Hungarian non-working days'!$A$2:$A$1001)=A661+1,"Y","N")</f>
        <v>N</v>
      </c>
    </row>
    <row r="662" spans="1:9" ht="15">
      <c r="A662" s="1">
        <f>'Control panel'!A671</f>
        <v>44666</v>
      </c>
      <c r="B662" s="4">
        <f>'Control panel'!B671-'Control panel'!C671</f>
        <v>0</v>
      </c>
      <c r="C662" s="28">
        <f>IF(B662&lt;0,-'Control panel'!E671*(B662/1000)*IF('Control panel'!$D$8="Yes",1.27,1),-'Control panel'!D671*(B662/1000)*IF('Control panel'!$D$8="Yes",1.27,1))</f>
        <v>0</v>
      </c>
      <c r="D662" s="3">
        <f>'Control panel'!E671*('Control panel'!C671/1000)</f>
        <v>0</v>
      </c>
      <c r="E662" s="3" t="str">
        <f ca="1">IF(I662="Y",+SUM(INDIRECT("C"&amp;MATCH(A662,A:A,0)&amp;":C"&amp;MATCH(WORKDAY(A662+1,-2,'Hungarian non-working days'!$A$2:$A$1001),A:A,0))),"-")</f>
        <v>-</v>
      </c>
      <c r="F662" s="3" t="str">
        <f ca="1">IF(I662="Y",SUM(INDIRECT("D"&amp;MATCH(A662,A:A,0)&amp;":D"&amp;MATCH(WORKDAY(A662+1,-2,'Hungarian non-working days'!$A$2:$A$1001),A:A,0))),"-")</f>
        <v>-</v>
      </c>
      <c r="G662" s="3"/>
      <c r="H662" s="27" t="str">
        <f>IF(A662&lt;WORKDAY('Control panel'!$D$10,2,'Hungarian non-working days'!A658:A10656),"",IF(I662="Y",IFERROR(E662/G662,0),"-"))</f>
        <v>-</v>
      </c>
      <c r="I662" s="26" t="str">
        <f>IF(WORKDAY(A662,1,'Hungarian non-working days'!$A$2:$A$1001)=A662+1,"Y","N")</f>
        <v>N</v>
      </c>
    </row>
    <row r="663" spans="1:9" ht="15">
      <c r="A663" s="1">
        <f>'Control panel'!A672</f>
        <v>44665</v>
      </c>
      <c r="B663" s="4">
        <f>'Control panel'!B672-'Control panel'!C672</f>
        <v>0</v>
      </c>
      <c r="C663" s="28">
        <f>IF(B663&lt;0,-'Control panel'!E672*(B663/1000)*IF('Control panel'!$D$8="Yes",1.27,1),-'Control panel'!D672*(B663/1000)*IF('Control panel'!$D$8="Yes",1.27,1))</f>
        <v>0</v>
      </c>
      <c r="D663" s="3">
        <f>'Control panel'!E672*('Control panel'!C672/1000)</f>
        <v>0</v>
      </c>
      <c r="E663" s="3" t="str">
        <f ca="1">IF(I663="Y",+SUM(INDIRECT("C"&amp;MATCH(A663,A:A,0)&amp;":C"&amp;MATCH(WORKDAY(A663+1,-2,'Hungarian non-working days'!$A$2:$A$1001),A:A,0))),"-")</f>
        <v>-</v>
      </c>
      <c r="F663" s="3" t="str">
        <f ca="1">IF(I663="Y",SUM(INDIRECT("D"&amp;MATCH(A663,A:A,0)&amp;":D"&amp;MATCH(WORKDAY(A663+1,-2,'Hungarian non-working days'!$A$2:$A$1001),A:A,0))),"-")</f>
        <v>-</v>
      </c>
      <c r="G663" s="3"/>
      <c r="H663" s="27" t="str">
        <f>IF(A663&lt;WORKDAY('Control panel'!$D$10,2,'Hungarian non-working days'!A659:A10657),"",IF(I663="Y",IFERROR(E663/G663,0),"-"))</f>
        <v>-</v>
      </c>
      <c r="I663" s="26" t="str">
        <f>IF(WORKDAY(A663,1,'Hungarian non-working days'!$A$2:$A$1001)=A663+1,"Y","N")</f>
        <v>N</v>
      </c>
    </row>
    <row r="664" spans="1:9" ht="15">
      <c r="A664" s="1">
        <f>'Control panel'!A673</f>
        <v>44664</v>
      </c>
      <c r="B664" s="4">
        <f>'Control panel'!B673-'Control panel'!C673</f>
        <v>0</v>
      </c>
      <c r="C664" s="28">
        <f>IF(B664&lt;0,-'Control panel'!E673*(B664/1000)*IF('Control panel'!$D$8="Yes",1.27,1),-'Control panel'!D673*(B664/1000)*IF('Control panel'!$D$8="Yes",1.27,1))</f>
        <v>0</v>
      </c>
      <c r="D664" s="3">
        <f>'Control panel'!E673*('Control panel'!C673/1000)</f>
        <v>0</v>
      </c>
      <c r="E664" s="3">
        <f ca="1">IF(I664="Y",+SUM(INDIRECT("C"&amp;MATCH(A664,A:A,0)&amp;":C"&amp;MATCH(WORKDAY(A664+1,-2,'Hungarian non-working days'!$A$2:$A$1001),A:A,0))),"-")</f>
        <v>0</v>
      </c>
      <c r="F664" s="3">
        <f ca="1">IF(I664="Y",SUM(INDIRECT("D"&amp;MATCH(A664,A:A,0)&amp;":D"&amp;MATCH(WORKDAY(A664+1,-2,'Hungarian non-working days'!$A$2:$A$1001),A:A,0))),"-")</f>
        <v>0</v>
      </c>
      <c r="G664" s="3"/>
      <c r="H664" s="27">
        <f>IF(A664&lt;WORKDAY('Control panel'!$D$10,2,'Hungarian non-working days'!A660:A10658),"",IF(I664="Y",IFERROR(E664/G664,0),"-"))</f>
        <v>0</v>
      </c>
      <c r="I664" s="26" t="str">
        <f>IF(WORKDAY(A664,1,'Hungarian non-working days'!$A$2:$A$1001)=A664+1,"Y","N")</f>
        <v>Y</v>
      </c>
    </row>
    <row r="665" spans="1:9" ht="15">
      <c r="A665" s="1">
        <f>'Control panel'!A674</f>
        <v>44663</v>
      </c>
      <c r="B665" s="4">
        <f>'Control panel'!B674-'Control panel'!C674</f>
        <v>0</v>
      </c>
      <c r="C665" s="28">
        <f>IF(B665&lt;0,-'Control panel'!E674*(B665/1000)*IF('Control panel'!$D$8="Yes",1.27,1),-'Control panel'!D674*(B665/1000)*IF('Control panel'!$D$8="Yes",1.27,1))</f>
        <v>0</v>
      </c>
      <c r="D665" s="3">
        <f>'Control panel'!E674*('Control panel'!C674/1000)</f>
        <v>0</v>
      </c>
      <c r="E665" s="3">
        <f ca="1">IF(I665="Y",+SUM(INDIRECT("C"&amp;MATCH(A665,A:A,0)&amp;":C"&amp;MATCH(WORKDAY(A665+1,-2,'Hungarian non-working days'!$A$2:$A$1001),A:A,0))),"-")</f>
        <v>0</v>
      </c>
      <c r="F665" s="3">
        <f ca="1">IF(I665="Y",SUM(INDIRECT("D"&amp;MATCH(A665,A:A,0)&amp;":D"&amp;MATCH(WORKDAY(A665+1,-2,'Hungarian non-working days'!$A$2:$A$1001),A:A,0))),"-")</f>
        <v>0</v>
      </c>
      <c r="G665" s="3"/>
      <c r="H665" s="27">
        <f>IF(A665&lt;WORKDAY('Control panel'!$D$10,2,'Hungarian non-working days'!A661:A10659),"",IF(I665="Y",IFERROR(E665/G665,0),"-"))</f>
        <v>0</v>
      </c>
      <c r="I665" s="26" t="str">
        <f>IF(WORKDAY(A665,1,'Hungarian non-working days'!$A$2:$A$1001)=A665+1,"Y","N")</f>
        <v>Y</v>
      </c>
    </row>
    <row r="666" spans="1:9" ht="15">
      <c r="A666" s="1">
        <f>'Control panel'!A675</f>
        <v>44662</v>
      </c>
      <c r="B666" s="4">
        <f>'Control panel'!B675-'Control panel'!C675</f>
        <v>0</v>
      </c>
      <c r="C666" s="28">
        <f>IF(B666&lt;0,-'Control panel'!E675*(B666/1000)*IF('Control panel'!$D$8="Yes",1.27,1),-'Control panel'!D675*(B666/1000)*IF('Control panel'!$D$8="Yes",1.27,1))</f>
        <v>0</v>
      </c>
      <c r="D666" s="3">
        <f>'Control panel'!E675*('Control panel'!C675/1000)</f>
        <v>0</v>
      </c>
      <c r="E666" s="3">
        <f ca="1">IF(I666="Y",+SUM(INDIRECT("C"&amp;MATCH(A666,A:A,0)&amp;":C"&amp;MATCH(WORKDAY(A666+1,-2,'Hungarian non-working days'!$A$2:$A$1001),A:A,0))),"-")</f>
        <v>0</v>
      </c>
      <c r="F666" s="3">
        <f ca="1">IF(I666="Y",SUM(INDIRECT("D"&amp;MATCH(A666,A:A,0)&amp;":D"&amp;MATCH(WORKDAY(A666+1,-2,'Hungarian non-working days'!$A$2:$A$1001),A:A,0))),"-")</f>
        <v>0</v>
      </c>
      <c r="G666" s="3"/>
      <c r="H666" s="27">
        <f>IF(A666&lt;WORKDAY('Control panel'!$D$10,2,'Hungarian non-working days'!A662:A10660),"",IF(I666="Y",IFERROR(E666/G666,0),"-"))</f>
        <v>0</v>
      </c>
      <c r="I666" s="26" t="str">
        <f>IF(WORKDAY(A666,1,'Hungarian non-working days'!$A$2:$A$1001)=A666+1,"Y","N")</f>
        <v>Y</v>
      </c>
    </row>
    <row r="667" spans="1:9" ht="15">
      <c r="A667" s="1">
        <f>'Control panel'!A676</f>
        <v>44661</v>
      </c>
      <c r="B667" s="4">
        <f>'Control panel'!B676-'Control panel'!C676</f>
        <v>0</v>
      </c>
      <c r="C667" s="28">
        <f>IF(B667&lt;0,-'Control panel'!E676*(B667/1000)*IF('Control panel'!$D$8="Yes",1.27,1),-'Control panel'!D676*(B667/1000)*IF('Control panel'!$D$8="Yes",1.27,1))</f>
        <v>0</v>
      </c>
      <c r="D667" s="3">
        <f>'Control panel'!E676*('Control panel'!C676/1000)</f>
        <v>0</v>
      </c>
      <c r="E667" s="3">
        <f ca="1">IF(I667="Y",+SUM(INDIRECT("C"&amp;MATCH(A667,A:A,0)&amp;":C"&amp;MATCH(WORKDAY(A667+1,-2,'Hungarian non-working days'!$A$2:$A$1001),A:A,0))),"-")</f>
        <v>0</v>
      </c>
      <c r="F667" s="3">
        <f ca="1">IF(I667="Y",SUM(INDIRECT("D"&amp;MATCH(A667,A:A,0)&amp;":D"&amp;MATCH(WORKDAY(A667+1,-2,'Hungarian non-working days'!$A$2:$A$1001),A:A,0))),"-")</f>
        <v>0</v>
      </c>
      <c r="G667" s="3"/>
      <c r="H667" s="27">
        <f>IF(A667&lt;WORKDAY('Control panel'!$D$10,2,'Hungarian non-working days'!A663:A10661),"",IF(I667="Y",IFERROR(E667/G667,0),"-"))</f>
        <v>0</v>
      </c>
      <c r="I667" s="26" t="str">
        <f>IF(WORKDAY(A667,1,'Hungarian non-working days'!$A$2:$A$1001)=A667+1,"Y","N")</f>
        <v>Y</v>
      </c>
    </row>
    <row r="668" spans="1:9" ht="15">
      <c r="A668" s="1">
        <f>'Control panel'!A677</f>
        <v>44660</v>
      </c>
      <c r="B668" s="4">
        <f>'Control panel'!B677-'Control panel'!C677</f>
        <v>0</v>
      </c>
      <c r="C668" s="28">
        <f>IF(B668&lt;0,-'Control panel'!E677*(B668/1000)*IF('Control panel'!$D$8="Yes",1.27,1),-'Control panel'!D677*(B668/1000)*IF('Control panel'!$D$8="Yes",1.27,1))</f>
        <v>0</v>
      </c>
      <c r="D668" s="3">
        <f>'Control panel'!E677*('Control panel'!C677/1000)</f>
        <v>0</v>
      </c>
      <c r="E668" s="3" t="str">
        <f ca="1">IF(I668="Y",+SUM(INDIRECT("C"&amp;MATCH(A668,A:A,0)&amp;":C"&amp;MATCH(WORKDAY(A668+1,-2,'Hungarian non-working days'!$A$2:$A$1001),A:A,0))),"-")</f>
        <v>-</v>
      </c>
      <c r="F668" s="3" t="str">
        <f ca="1">IF(I668="Y",SUM(INDIRECT("D"&amp;MATCH(A668,A:A,0)&amp;":D"&amp;MATCH(WORKDAY(A668+1,-2,'Hungarian non-working days'!$A$2:$A$1001),A:A,0))),"-")</f>
        <v>-</v>
      </c>
      <c r="G668" s="3"/>
      <c r="H668" s="27" t="str">
        <f>IF(A668&lt;WORKDAY('Control panel'!$D$10,2,'Hungarian non-working days'!A664:A10662),"",IF(I668="Y",IFERROR(E668/G668,0),"-"))</f>
        <v>-</v>
      </c>
      <c r="I668" s="26" t="str">
        <f>IF(WORKDAY(A668,1,'Hungarian non-working days'!$A$2:$A$1001)=A668+1,"Y","N")</f>
        <v>N</v>
      </c>
    </row>
    <row r="669" spans="1:9" ht="15">
      <c r="A669" s="1">
        <f>'Control panel'!A678</f>
        <v>44659</v>
      </c>
      <c r="B669" s="4">
        <f>'Control panel'!B678-'Control panel'!C678</f>
        <v>0</v>
      </c>
      <c r="C669" s="28">
        <f>IF(B669&lt;0,-'Control panel'!E678*(B669/1000)*IF('Control panel'!$D$8="Yes",1.27,1),-'Control panel'!D678*(B669/1000)*IF('Control panel'!$D$8="Yes",1.27,1))</f>
        <v>0</v>
      </c>
      <c r="D669" s="3">
        <f>'Control panel'!E678*('Control panel'!C678/1000)</f>
        <v>0</v>
      </c>
      <c r="E669" s="3" t="str">
        <f ca="1">IF(I669="Y",+SUM(INDIRECT("C"&amp;MATCH(A669,A:A,0)&amp;":C"&amp;MATCH(WORKDAY(A669+1,-2,'Hungarian non-working days'!$A$2:$A$1001),A:A,0))),"-")</f>
        <v>-</v>
      </c>
      <c r="F669" s="3" t="str">
        <f ca="1">IF(I669="Y",SUM(INDIRECT("D"&amp;MATCH(A669,A:A,0)&amp;":D"&amp;MATCH(WORKDAY(A669+1,-2,'Hungarian non-working days'!$A$2:$A$1001),A:A,0))),"-")</f>
        <v>-</v>
      </c>
      <c r="G669" s="3"/>
      <c r="H669" s="27" t="str">
        <f>IF(A669&lt;WORKDAY('Control panel'!$D$10,2,'Hungarian non-working days'!A665:A10663),"",IF(I669="Y",IFERROR(E669/G669,0),"-"))</f>
        <v>-</v>
      </c>
      <c r="I669" s="26" t="str">
        <f>IF(WORKDAY(A669,1,'Hungarian non-working days'!$A$2:$A$1001)=A669+1,"Y","N")</f>
        <v>N</v>
      </c>
    </row>
    <row r="670" spans="1:9" ht="15">
      <c r="A670" s="1">
        <f>'Control panel'!A679</f>
        <v>44658</v>
      </c>
      <c r="B670" s="4">
        <f>'Control panel'!B679-'Control panel'!C679</f>
        <v>0</v>
      </c>
      <c r="C670" s="28">
        <f>IF(B670&lt;0,-'Control panel'!E679*(B670/1000)*IF('Control panel'!$D$8="Yes",1.27,1),-'Control panel'!D679*(B670/1000)*IF('Control panel'!$D$8="Yes",1.27,1))</f>
        <v>0</v>
      </c>
      <c r="D670" s="3">
        <f>'Control panel'!E679*('Control panel'!C679/1000)</f>
        <v>0</v>
      </c>
      <c r="E670" s="3">
        <f ca="1">IF(I670="Y",+SUM(INDIRECT("C"&amp;MATCH(A670,A:A,0)&amp;":C"&amp;MATCH(WORKDAY(A670+1,-2,'Hungarian non-working days'!$A$2:$A$1001),A:A,0))),"-")</f>
        <v>0</v>
      </c>
      <c r="F670" s="3">
        <f ca="1">IF(I670="Y",SUM(INDIRECT("D"&amp;MATCH(A670,A:A,0)&amp;":D"&amp;MATCH(WORKDAY(A670+1,-2,'Hungarian non-working days'!$A$2:$A$1001),A:A,0))),"-")</f>
        <v>0</v>
      </c>
      <c r="G670" s="3"/>
      <c r="H670" s="27">
        <f>IF(A670&lt;WORKDAY('Control panel'!$D$10,2,'Hungarian non-working days'!A666:A10664),"",IF(I670="Y",IFERROR(E670/G670,0),"-"))</f>
        <v>0</v>
      </c>
      <c r="I670" s="26" t="str">
        <f>IF(WORKDAY(A670,1,'Hungarian non-working days'!$A$2:$A$1001)=A670+1,"Y","N")</f>
        <v>Y</v>
      </c>
    </row>
    <row r="671" spans="1:9" ht="15">
      <c r="A671" s="1">
        <f>'Control panel'!A680</f>
        <v>44657</v>
      </c>
      <c r="B671" s="4">
        <f>'Control panel'!B680-'Control panel'!C680</f>
        <v>0</v>
      </c>
      <c r="C671" s="28">
        <f>IF(B671&lt;0,-'Control panel'!E680*(B671/1000)*IF('Control panel'!$D$8="Yes",1.27,1),-'Control panel'!D680*(B671/1000)*IF('Control panel'!$D$8="Yes",1.27,1))</f>
        <v>0</v>
      </c>
      <c r="D671" s="3">
        <f>'Control panel'!E680*('Control panel'!C680/1000)</f>
        <v>0</v>
      </c>
      <c r="E671" s="3">
        <f ca="1">IF(I671="Y",+SUM(INDIRECT("C"&amp;MATCH(A671,A:A,0)&amp;":C"&amp;MATCH(WORKDAY(A671+1,-2,'Hungarian non-working days'!$A$2:$A$1001),A:A,0))),"-")</f>
        <v>0</v>
      </c>
      <c r="F671" s="3">
        <f ca="1">IF(I671="Y",SUM(INDIRECT("D"&amp;MATCH(A671,A:A,0)&amp;":D"&amp;MATCH(WORKDAY(A671+1,-2,'Hungarian non-working days'!$A$2:$A$1001),A:A,0))),"-")</f>
        <v>0</v>
      </c>
      <c r="G671" s="3"/>
      <c r="H671" s="27">
        <f>IF(A671&lt;WORKDAY('Control panel'!$D$10,2,'Hungarian non-working days'!A667:A10665),"",IF(I671="Y",IFERROR(E671/G671,0),"-"))</f>
        <v>0</v>
      </c>
      <c r="I671" s="26" t="str">
        <f>IF(WORKDAY(A671,1,'Hungarian non-working days'!$A$2:$A$1001)=A671+1,"Y","N")</f>
        <v>Y</v>
      </c>
    </row>
    <row r="672" spans="1:9" ht="15">
      <c r="A672" s="1">
        <f>'Control panel'!A681</f>
        <v>44656</v>
      </c>
      <c r="B672" s="4">
        <f>'Control panel'!B681-'Control panel'!C681</f>
        <v>0</v>
      </c>
      <c r="C672" s="28">
        <f>IF(B672&lt;0,-'Control panel'!E681*(B672/1000)*IF('Control panel'!$D$8="Yes",1.27,1),-'Control panel'!D681*(B672/1000)*IF('Control panel'!$D$8="Yes",1.27,1))</f>
        <v>0</v>
      </c>
      <c r="D672" s="3">
        <f>'Control panel'!E681*('Control panel'!C681/1000)</f>
        <v>0</v>
      </c>
      <c r="E672" s="3">
        <f ca="1">IF(I672="Y",+SUM(INDIRECT("C"&amp;MATCH(A672,A:A,0)&amp;":C"&amp;MATCH(WORKDAY(A672+1,-2,'Hungarian non-working days'!$A$2:$A$1001),A:A,0))),"-")</f>
        <v>0</v>
      </c>
      <c r="F672" s="3">
        <f ca="1">IF(I672="Y",SUM(INDIRECT("D"&amp;MATCH(A672,A:A,0)&amp;":D"&amp;MATCH(WORKDAY(A672+1,-2,'Hungarian non-working days'!$A$2:$A$1001),A:A,0))),"-")</f>
        <v>0</v>
      </c>
      <c r="G672" s="3"/>
      <c r="H672" s="27">
        <f>IF(A672&lt;WORKDAY('Control panel'!$D$10,2,'Hungarian non-working days'!A668:A10666),"",IF(I672="Y",IFERROR(E672/G672,0),"-"))</f>
        <v>0</v>
      </c>
      <c r="I672" s="26" t="str">
        <f>IF(WORKDAY(A672,1,'Hungarian non-working days'!$A$2:$A$1001)=A672+1,"Y","N")</f>
        <v>Y</v>
      </c>
    </row>
    <row r="673" spans="1:9" ht="15">
      <c r="A673" s="1">
        <f>'Control panel'!A682</f>
        <v>44655</v>
      </c>
      <c r="B673" s="4">
        <f>'Control panel'!B682-'Control panel'!C682</f>
        <v>0</v>
      </c>
      <c r="C673" s="28">
        <f>IF(B673&lt;0,-'Control panel'!E682*(B673/1000)*IF('Control panel'!$D$8="Yes",1.27,1),-'Control panel'!D682*(B673/1000)*IF('Control panel'!$D$8="Yes",1.27,1))</f>
        <v>0</v>
      </c>
      <c r="D673" s="3">
        <f>'Control panel'!E682*('Control panel'!C682/1000)</f>
        <v>0</v>
      </c>
      <c r="E673" s="3">
        <f ca="1">IF(I673="Y",+SUM(INDIRECT("C"&amp;MATCH(A673,A:A,0)&amp;":C"&amp;MATCH(WORKDAY(A673+1,-2,'Hungarian non-working days'!$A$2:$A$1001),A:A,0))),"-")</f>
        <v>0</v>
      </c>
      <c r="F673" s="3">
        <f ca="1">IF(I673="Y",SUM(INDIRECT("D"&amp;MATCH(A673,A:A,0)&amp;":D"&amp;MATCH(WORKDAY(A673+1,-2,'Hungarian non-working days'!$A$2:$A$1001),A:A,0))),"-")</f>
        <v>0</v>
      </c>
      <c r="G673" s="3"/>
      <c r="H673" s="27">
        <f>IF(A673&lt;WORKDAY('Control panel'!$D$10,2,'Hungarian non-working days'!A669:A10667),"",IF(I673="Y",IFERROR(E673/G673,0),"-"))</f>
        <v>0</v>
      </c>
      <c r="I673" s="26" t="str">
        <f>IF(WORKDAY(A673,1,'Hungarian non-working days'!$A$2:$A$1001)=A673+1,"Y","N")</f>
        <v>Y</v>
      </c>
    </row>
    <row r="674" spans="1:9" ht="15">
      <c r="A674" s="1">
        <f>'Control panel'!A683</f>
        <v>44654</v>
      </c>
      <c r="B674" s="4">
        <f>'Control panel'!B683-'Control panel'!C683</f>
        <v>0</v>
      </c>
      <c r="C674" s="28">
        <f>IF(B674&lt;0,-'Control panel'!E683*(B674/1000)*IF('Control panel'!$D$8="Yes",1.27,1),-'Control panel'!D683*(B674/1000)*IF('Control panel'!$D$8="Yes",1.27,1))</f>
        <v>0</v>
      </c>
      <c r="D674" s="3">
        <f>'Control panel'!E683*('Control panel'!C683/1000)</f>
        <v>0</v>
      </c>
      <c r="E674" s="3">
        <f ca="1">IF(I674="Y",+SUM(INDIRECT("C"&amp;MATCH(A674,A:A,0)&amp;":C"&amp;MATCH(WORKDAY(A674+1,-2,'Hungarian non-working days'!$A$2:$A$1001),A:A,0))),"-")</f>
        <v>0</v>
      </c>
      <c r="F674" s="3">
        <f ca="1">IF(I674="Y",SUM(INDIRECT("D"&amp;MATCH(A674,A:A,0)&amp;":D"&amp;MATCH(WORKDAY(A674+1,-2,'Hungarian non-working days'!$A$2:$A$1001),A:A,0))),"-")</f>
        <v>0</v>
      </c>
      <c r="G674" s="3"/>
      <c r="H674" s="27">
        <f>IF(A674&lt;WORKDAY('Control panel'!$D$10,2,'Hungarian non-working days'!A670:A10668),"",IF(I674="Y",IFERROR(E674/G674,0),"-"))</f>
        <v>0</v>
      </c>
      <c r="I674" s="26" t="str">
        <f>IF(WORKDAY(A674,1,'Hungarian non-working days'!$A$2:$A$1001)=A674+1,"Y","N")</f>
        <v>Y</v>
      </c>
    </row>
    <row r="675" spans="1:9" ht="15">
      <c r="A675" s="1">
        <f>'Control panel'!A684</f>
        <v>44653</v>
      </c>
      <c r="B675" s="4">
        <f>'Control panel'!B684-'Control panel'!C684</f>
        <v>0</v>
      </c>
      <c r="C675" s="28">
        <f>IF(B675&lt;0,-'Control panel'!E684*(B675/1000)*IF('Control panel'!$D$8="Yes",1.27,1),-'Control panel'!D684*(B675/1000)*IF('Control panel'!$D$8="Yes",1.27,1))</f>
        <v>0</v>
      </c>
      <c r="D675" s="3">
        <f>'Control panel'!E684*('Control panel'!C684/1000)</f>
        <v>0</v>
      </c>
      <c r="E675" s="3" t="str">
        <f ca="1">IF(I675="Y",+SUM(INDIRECT("C"&amp;MATCH(A675,A:A,0)&amp;":C"&amp;MATCH(WORKDAY(A675+1,-2,'Hungarian non-working days'!$A$2:$A$1001),A:A,0))),"-")</f>
        <v>-</v>
      </c>
      <c r="F675" s="3" t="str">
        <f ca="1">IF(I675="Y",SUM(INDIRECT("D"&amp;MATCH(A675,A:A,0)&amp;":D"&amp;MATCH(WORKDAY(A675+1,-2,'Hungarian non-working days'!$A$2:$A$1001),A:A,0))),"-")</f>
        <v>-</v>
      </c>
      <c r="G675" s="3"/>
      <c r="H675" s="27" t="str">
        <f>IF(A675&lt;WORKDAY('Control panel'!$D$10,2,'Hungarian non-working days'!A671:A10669),"",IF(I675="Y",IFERROR(E675/G675,0),"-"))</f>
        <v>-</v>
      </c>
      <c r="I675" s="26" t="str">
        <f>IF(WORKDAY(A675,1,'Hungarian non-working days'!$A$2:$A$1001)=A675+1,"Y","N")</f>
        <v>N</v>
      </c>
    </row>
    <row r="676" spans="1:9" ht="15">
      <c r="A676" s="1">
        <f>'Control panel'!A685</f>
        <v>44652</v>
      </c>
      <c r="B676" s="4">
        <f>'Control panel'!B685-'Control panel'!C685</f>
        <v>0</v>
      </c>
      <c r="C676" s="28">
        <f>IF(B676&lt;0,-'Control panel'!E685*(B676/1000)*IF('Control panel'!$D$8="Yes",1.27,1),-'Control panel'!D685*(B676/1000)*IF('Control panel'!$D$8="Yes",1.27,1))</f>
        <v>0</v>
      </c>
      <c r="D676" s="3">
        <f>'Control panel'!E685*('Control panel'!C685/1000)</f>
        <v>0</v>
      </c>
      <c r="E676" s="3" t="str">
        <f ca="1">IF(I676="Y",+SUM(INDIRECT("C"&amp;MATCH(A676,A:A,0)&amp;":C"&amp;MATCH(WORKDAY(A676+1,-2,'Hungarian non-working days'!$A$2:$A$1001),A:A,0))),"-")</f>
        <v>-</v>
      </c>
      <c r="F676" s="3" t="str">
        <f ca="1">IF(I676="Y",SUM(INDIRECT("D"&amp;MATCH(A676,A:A,0)&amp;":D"&amp;MATCH(WORKDAY(A676+1,-2,'Hungarian non-working days'!$A$2:$A$1001),A:A,0))),"-")</f>
        <v>-</v>
      </c>
      <c r="G676" s="3"/>
      <c r="H676" s="27" t="str">
        <f>IF(A676&lt;WORKDAY('Control panel'!$D$10,2,'Hungarian non-working days'!A672:A10670),"",IF(I676="Y",IFERROR(E676/G676,0),"-"))</f>
        <v>-</v>
      </c>
      <c r="I676" s="26" t="str">
        <f>IF(WORKDAY(A676,1,'Hungarian non-working days'!$A$2:$A$1001)=A676+1,"Y","N")</f>
        <v>N</v>
      </c>
    </row>
    <row r="677" spans="1:9" ht="15">
      <c r="A677" s="1">
        <f>'Control panel'!A686</f>
        <v>44651</v>
      </c>
      <c r="B677" s="4">
        <f>'Control panel'!B686-'Control panel'!C686</f>
        <v>0</v>
      </c>
      <c r="C677" s="28">
        <f>IF(B677&lt;0,-'Control panel'!E686*(B677/1000)*IF('Control panel'!$D$8="Yes",1.27,1),-'Control panel'!D686*(B677/1000)*IF('Control panel'!$D$8="Yes",1.27,1))</f>
        <v>0</v>
      </c>
      <c r="D677" s="3">
        <f>'Control panel'!E686*('Control panel'!C686/1000)</f>
        <v>0</v>
      </c>
      <c r="E677" s="3">
        <f ca="1">IF(I677="Y",+SUM(INDIRECT("C"&amp;MATCH(A677,A:A,0)&amp;":C"&amp;MATCH(WORKDAY(A677+1,-2,'Hungarian non-working days'!$A$2:$A$1001),A:A,0))),"-")</f>
        <v>0</v>
      </c>
      <c r="F677" s="3">
        <f ca="1">IF(I677="Y",SUM(INDIRECT("D"&amp;MATCH(A677,A:A,0)&amp;":D"&amp;MATCH(WORKDAY(A677+1,-2,'Hungarian non-working days'!$A$2:$A$1001),A:A,0))),"-")</f>
        <v>0</v>
      </c>
      <c r="G677" s="3"/>
      <c r="H677" s="27">
        <f>IF(A677&lt;WORKDAY('Control panel'!$D$10,2,'Hungarian non-working days'!A673:A10671),"",IF(I677="Y",IFERROR(E677/G677,0),"-"))</f>
        <v>0</v>
      </c>
      <c r="I677" s="26" t="str">
        <f>IF(WORKDAY(A677,1,'Hungarian non-working days'!$A$2:$A$1001)=A677+1,"Y","N")</f>
        <v>Y</v>
      </c>
    </row>
    <row r="678" spans="1:9" ht="15">
      <c r="A678" s="1">
        <f>'Control panel'!A687</f>
        <v>44650</v>
      </c>
      <c r="B678" s="4">
        <f>'Control panel'!B687-'Control panel'!C687</f>
        <v>0</v>
      </c>
      <c r="C678" s="28">
        <f>IF(B678&lt;0,-'Control panel'!E687*(B678/1000)*IF('Control panel'!$D$8="Yes",1.27,1),-'Control panel'!D687*(B678/1000)*IF('Control panel'!$D$8="Yes",1.27,1))</f>
        <v>0</v>
      </c>
      <c r="D678" s="3">
        <f>'Control panel'!E687*('Control panel'!C687/1000)</f>
        <v>0</v>
      </c>
      <c r="E678" s="3">
        <f ca="1">IF(I678="Y",+SUM(INDIRECT("C"&amp;MATCH(A678,A:A,0)&amp;":C"&amp;MATCH(WORKDAY(A678+1,-2,'Hungarian non-working days'!$A$2:$A$1001),A:A,0))),"-")</f>
        <v>0</v>
      </c>
      <c r="F678" s="3">
        <f ca="1">IF(I678="Y",SUM(INDIRECT("D"&amp;MATCH(A678,A:A,0)&amp;":D"&amp;MATCH(WORKDAY(A678+1,-2,'Hungarian non-working days'!$A$2:$A$1001),A:A,0))),"-")</f>
        <v>0</v>
      </c>
      <c r="G678" s="3"/>
      <c r="H678" s="27">
        <f>IF(A678&lt;WORKDAY('Control panel'!$D$10,2,'Hungarian non-working days'!A674:A10672),"",IF(I678="Y",IFERROR(E678/G678,0),"-"))</f>
        <v>0</v>
      </c>
      <c r="I678" s="26" t="str">
        <f>IF(WORKDAY(A678,1,'Hungarian non-working days'!$A$2:$A$1001)=A678+1,"Y","N")</f>
        <v>Y</v>
      </c>
    </row>
    <row r="679" spans="1:9" ht="15">
      <c r="A679" s="1">
        <f>'Control panel'!A688</f>
        <v>44649</v>
      </c>
      <c r="B679" s="4">
        <f>'Control panel'!B688-'Control panel'!C688</f>
        <v>0</v>
      </c>
      <c r="C679" s="28">
        <f>IF(B679&lt;0,-'Control panel'!E688*(B679/1000)*IF('Control panel'!$D$8="Yes",1.27,1),-'Control panel'!D688*(B679/1000)*IF('Control panel'!$D$8="Yes",1.27,1))</f>
        <v>0</v>
      </c>
      <c r="D679" s="3">
        <f>'Control panel'!E688*('Control panel'!C688/1000)</f>
        <v>0</v>
      </c>
      <c r="E679" s="3">
        <f ca="1">IF(I679="Y",+SUM(INDIRECT("C"&amp;MATCH(A679,A:A,0)&amp;":C"&amp;MATCH(WORKDAY(A679+1,-2,'Hungarian non-working days'!$A$2:$A$1001),A:A,0))),"-")</f>
        <v>0</v>
      </c>
      <c r="F679" s="3">
        <f ca="1">IF(I679="Y",SUM(INDIRECT("D"&amp;MATCH(A679,A:A,0)&amp;":D"&amp;MATCH(WORKDAY(A679+1,-2,'Hungarian non-working days'!$A$2:$A$1001),A:A,0))),"-")</f>
        <v>0</v>
      </c>
      <c r="G679" s="3"/>
      <c r="H679" s="27">
        <f>IF(A679&lt;WORKDAY('Control panel'!$D$10,2,'Hungarian non-working days'!A675:A10673),"",IF(I679="Y",IFERROR(E679/G679,0),"-"))</f>
        <v>0</v>
      </c>
      <c r="I679" s="26" t="str">
        <f>IF(WORKDAY(A679,1,'Hungarian non-working days'!$A$2:$A$1001)=A679+1,"Y","N")</f>
        <v>Y</v>
      </c>
    </row>
    <row r="680" spans="1:9" ht="15">
      <c r="A680" s="1">
        <f>'Control panel'!A689</f>
        <v>44648</v>
      </c>
      <c r="B680" s="4">
        <f>'Control panel'!B689-'Control panel'!C689</f>
        <v>0</v>
      </c>
      <c r="C680" s="28">
        <f>IF(B680&lt;0,-'Control panel'!E689*(B680/1000)*IF('Control panel'!$D$8="Yes",1.27,1),-'Control panel'!D689*(B680/1000)*IF('Control panel'!$D$8="Yes",1.27,1))</f>
        <v>0</v>
      </c>
      <c r="D680" s="3">
        <f>'Control panel'!E689*('Control panel'!C689/1000)</f>
        <v>0</v>
      </c>
      <c r="E680" s="3">
        <f ca="1">IF(I680="Y",+SUM(INDIRECT("C"&amp;MATCH(A680,A:A,0)&amp;":C"&amp;MATCH(WORKDAY(A680+1,-2,'Hungarian non-working days'!$A$2:$A$1001),A:A,0))),"-")</f>
        <v>0</v>
      </c>
      <c r="F680" s="3">
        <f ca="1">IF(I680="Y",SUM(INDIRECT("D"&amp;MATCH(A680,A:A,0)&amp;":D"&amp;MATCH(WORKDAY(A680+1,-2,'Hungarian non-working days'!$A$2:$A$1001),A:A,0))),"-")</f>
        <v>0</v>
      </c>
      <c r="G680" s="3"/>
      <c r="H680" s="27">
        <f>IF(A680&lt;WORKDAY('Control panel'!$D$10,2,'Hungarian non-working days'!A676:A10674),"",IF(I680="Y",IFERROR(E680/G680,0),"-"))</f>
        <v>0</v>
      </c>
      <c r="I680" s="26" t="str">
        <f>IF(WORKDAY(A680,1,'Hungarian non-working days'!$A$2:$A$1001)=A680+1,"Y","N")</f>
        <v>Y</v>
      </c>
    </row>
    <row r="681" spans="1:9" ht="15">
      <c r="A681" s="1">
        <f>'Control panel'!A690</f>
        <v>44647</v>
      </c>
      <c r="B681" s="4">
        <f>'Control panel'!B690-'Control panel'!C690</f>
        <v>0</v>
      </c>
      <c r="C681" s="28">
        <f>IF(B681&lt;0,-'Control panel'!E690*(B681/1000)*IF('Control panel'!$D$8="Yes",1.27,1),-'Control panel'!D690*(B681/1000)*IF('Control panel'!$D$8="Yes",1.27,1))</f>
        <v>0</v>
      </c>
      <c r="D681" s="3">
        <f>'Control panel'!E690*('Control panel'!C690/1000)</f>
        <v>0</v>
      </c>
      <c r="E681" s="3">
        <f ca="1">IF(I681="Y",+SUM(INDIRECT("C"&amp;MATCH(A681,A:A,0)&amp;":C"&amp;MATCH(WORKDAY(A681+1,-2,'Hungarian non-working days'!$A$2:$A$1001),A:A,0))),"-")</f>
        <v>0</v>
      </c>
      <c r="F681" s="3">
        <f ca="1">IF(I681="Y",SUM(INDIRECT("D"&amp;MATCH(A681,A:A,0)&amp;":D"&amp;MATCH(WORKDAY(A681+1,-2,'Hungarian non-working days'!$A$2:$A$1001),A:A,0))),"-")</f>
        <v>0</v>
      </c>
      <c r="G681" s="3"/>
      <c r="H681" s="27">
        <f>IF(A681&lt;WORKDAY('Control panel'!$D$10,2,'Hungarian non-working days'!A677:A10675),"",IF(I681="Y",IFERROR(E681/G681,0),"-"))</f>
        <v>0</v>
      </c>
      <c r="I681" s="26" t="str">
        <f>IF(WORKDAY(A681,1,'Hungarian non-working days'!$A$2:$A$1001)=A681+1,"Y","N")</f>
        <v>Y</v>
      </c>
    </row>
    <row r="682" spans="1:9" ht="15">
      <c r="A682" s="1">
        <f>'Control panel'!A691</f>
        <v>44646</v>
      </c>
      <c r="B682" s="4">
        <f>'Control panel'!B691-'Control panel'!C691</f>
        <v>0</v>
      </c>
      <c r="C682" s="28">
        <f>IF(B682&lt;0,-'Control panel'!E691*(B682/1000)*IF('Control panel'!$D$8="Yes",1.27,1),-'Control panel'!D691*(B682/1000)*IF('Control panel'!$D$8="Yes",1.27,1))</f>
        <v>0</v>
      </c>
      <c r="D682" s="3">
        <f>'Control panel'!E691*('Control panel'!C691/1000)</f>
        <v>0</v>
      </c>
      <c r="E682" s="3" t="str">
        <f ca="1">IF(I682="Y",+SUM(INDIRECT("C"&amp;MATCH(A682,A:A,0)&amp;":C"&amp;MATCH(WORKDAY(A682+1,-2,'Hungarian non-working days'!$A$2:$A$1001),A:A,0))),"-")</f>
        <v>-</v>
      </c>
      <c r="F682" s="3" t="str">
        <f ca="1">IF(I682="Y",SUM(INDIRECT("D"&amp;MATCH(A682,A:A,0)&amp;":D"&amp;MATCH(WORKDAY(A682+1,-2,'Hungarian non-working days'!$A$2:$A$1001),A:A,0))),"-")</f>
        <v>-</v>
      </c>
      <c r="G682" s="3"/>
      <c r="H682" s="27" t="str">
        <f>IF(A682&lt;WORKDAY('Control panel'!$D$10,2,'Hungarian non-working days'!A678:A10676),"",IF(I682="Y",IFERROR(E682/G682,0),"-"))</f>
        <v>-</v>
      </c>
      <c r="I682" s="26" t="str">
        <f>IF(WORKDAY(A682,1,'Hungarian non-working days'!$A$2:$A$1001)=A682+1,"Y","N")</f>
        <v>N</v>
      </c>
    </row>
    <row r="683" spans="1:9" ht="15">
      <c r="A683" s="1">
        <f>'Control panel'!A692</f>
        <v>44645</v>
      </c>
      <c r="B683" s="4">
        <f>'Control panel'!B692-'Control panel'!C692</f>
        <v>0</v>
      </c>
      <c r="C683" s="28">
        <f>IF(B683&lt;0,-'Control panel'!E692*(B683/1000)*IF('Control panel'!$D$8="Yes",1.27,1),-'Control panel'!D692*(B683/1000)*IF('Control panel'!$D$8="Yes",1.27,1))</f>
        <v>0</v>
      </c>
      <c r="D683" s="3">
        <f>'Control panel'!E692*('Control panel'!C692/1000)</f>
        <v>0</v>
      </c>
      <c r="E683" s="3" t="str">
        <f ca="1">IF(I683="Y",+SUM(INDIRECT("C"&amp;MATCH(A683,A:A,0)&amp;":C"&amp;MATCH(WORKDAY(A683+1,-2,'Hungarian non-working days'!$A$2:$A$1001),A:A,0))),"-")</f>
        <v>-</v>
      </c>
      <c r="F683" s="3" t="str">
        <f ca="1">IF(I683="Y",SUM(INDIRECT("D"&amp;MATCH(A683,A:A,0)&amp;":D"&amp;MATCH(WORKDAY(A683+1,-2,'Hungarian non-working days'!$A$2:$A$1001),A:A,0))),"-")</f>
        <v>-</v>
      </c>
      <c r="G683" s="3"/>
      <c r="H683" s="27" t="str">
        <f>IF(A683&lt;WORKDAY('Control panel'!$D$10,2,'Hungarian non-working days'!A679:A10677),"",IF(I683="Y",IFERROR(E683/G683,0),"-"))</f>
        <v>-</v>
      </c>
      <c r="I683" s="26" t="str">
        <f>IF(WORKDAY(A683,1,'Hungarian non-working days'!$A$2:$A$1001)=A683+1,"Y","N")</f>
        <v>N</v>
      </c>
    </row>
    <row r="684" spans="1:9" ht="15">
      <c r="A684" s="1">
        <f>'Control panel'!A693</f>
        <v>44644</v>
      </c>
      <c r="B684" s="4">
        <f>'Control panel'!B693-'Control panel'!C693</f>
        <v>0</v>
      </c>
      <c r="C684" s="28">
        <f>IF(B684&lt;0,-'Control panel'!E693*(B684/1000)*IF('Control panel'!$D$8="Yes",1.27,1),-'Control panel'!D693*(B684/1000)*IF('Control panel'!$D$8="Yes",1.27,1))</f>
        <v>0</v>
      </c>
      <c r="D684" s="3">
        <f>'Control panel'!E693*('Control panel'!C693/1000)</f>
        <v>0</v>
      </c>
      <c r="E684" s="3">
        <f ca="1">IF(I684="Y",+SUM(INDIRECT("C"&amp;MATCH(A684,A:A,0)&amp;":C"&amp;MATCH(WORKDAY(A684+1,-2,'Hungarian non-working days'!$A$2:$A$1001),A:A,0))),"-")</f>
        <v>0</v>
      </c>
      <c r="F684" s="3">
        <f ca="1">IF(I684="Y",SUM(INDIRECT("D"&amp;MATCH(A684,A:A,0)&amp;":D"&amp;MATCH(WORKDAY(A684+1,-2,'Hungarian non-working days'!$A$2:$A$1001),A:A,0))),"-")</f>
        <v>0</v>
      </c>
      <c r="G684" s="3"/>
      <c r="H684" s="27">
        <f>IF(A684&lt;WORKDAY('Control panel'!$D$10,2,'Hungarian non-working days'!A680:A10678),"",IF(I684="Y",IFERROR(E684/G684,0),"-"))</f>
        <v>0</v>
      </c>
      <c r="I684" s="26" t="str">
        <f>IF(WORKDAY(A684,1,'Hungarian non-working days'!$A$2:$A$1001)=A684+1,"Y","N")</f>
        <v>Y</v>
      </c>
    </row>
    <row r="685" spans="1:9" ht="15">
      <c r="A685" s="1">
        <f>'Control panel'!A694</f>
        <v>44643</v>
      </c>
      <c r="B685" s="4">
        <f>'Control panel'!B694-'Control panel'!C694</f>
        <v>0</v>
      </c>
      <c r="C685" s="28">
        <f>IF(B685&lt;0,-'Control panel'!E694*(B685/1000)*IF('Control panel'!$D$8="Yes",1.27,1),-'Control panel'!D694*(B685/1000)*IF('Control panel'!$D$8="Yes",1.27,1))</f>
        <v>0</v>
      </c>
      <c r="D685" s="3">
        <f>'Control panel'!E694*('Control panel'!C694/1000)</f>
        <v>0</v>
      </c>
      <c r="E685" s="3">
        <f ca="1">IF(I685="Y",+SUM(INDIRECT("C"&amp;MATCH(A685,A:A,0)&amp;":C"&amp;MATCH(WORKDAY(A685+1,-2,'Hungarian non-working days'!$A$2:$A$1001),A:A,0))),"-")</f>
        <v>0</v>
      </c>
      <c r="F685" s="3">
        <f ca="1">IF(I685="Y",SUM(INDIRECT("D"&amp;MATCH(A685,A:A,0)&amp;":D"&amp;MATCH(WORKDAY(A685+1,-2,'Hungarian non-working days'!$A$2:$A$1001),A:A,0))),"-")</f>
        <v>0</v>
      </c>
      <c r="G685" s="3"/>
      <c r="H685" s="27">
        <f>IF(A685&lt;WORKDAY('Control panel'!$D$10,2,'Hungarian non-working days'!A681:A10679),"",IF(I685="Y",IFERROR(E685/G685,0),"-"))</f>
        <v>0</v>
      </c>
      <c r="I685" s="26" t="str">
        <f>IF(WORKDAY(A685,1,'Hungarian non-working days'!$A$2:$A$1001)=A685+1,"Y","N")</f>
        <v>Y</v>
      </c>
    </row>
    <row r="686" spans="1:9" ht="15">
      <c r="A686" s="1">
        <f>'Control panel'!A695</f>
        <v>44642</v>
      </c>
      <c r="B686" s="4">
        <f>'Control panel'!B695-'Control panel'!C695</f>
        <v>0</v>
      </c>
      <c r="C686" s="28">
        <f>IF(B686&lt;0,-'Control panel'!E695*(B686/1000)*IF('Control panel'!$D$8="Yes",1.27,1),-'Control panel'!D695*(B686/1000)*IF('Control panel'!$D$8="Yes",1.27,1))</f>
        <v>0</v>
      </c>
      <c r="D686" s="3">
        <f>'Control panel'!E695*('Control panel'!C695/1000)</f>
        <v>0</v>
      </c>
      <c r="E686" s="3">
        <f ca="1">IF(I686="Y",+SUM(INDIRECT("C"&amp;MATCH(A686,A:A,0)&amp;":C"&amp;MATCH(WORKDAY(A686+1,-2,'Hungarian non-working days'!$A$2:$A$1001),A:A,0))),"-")</f>
        <v>0</v>
      </c>
      <c r="F686" s="3">
        <f ca="1">IF(I686="Y",SUM(INDIRECT("D"&amp;MATCH(A686,A:A,0)&amp;":D"&amp;MATCH(WORKDAY(A686+1,-2,'Hungarian non-working days'!$A$2:$A$1001),A:A,0))),"-")</f>
        <v>0</v>
      </c>
      <c r="G686" s="3"/>
      <c r="H686" s="27">
        <f>IF(A686&lt;WORKDAY('Control panel'!$D$10,2,'Hungarian non-working days'!A682:A10680),"",IF(I686="Y",IFERROR(E686/G686,0),"-"))</f>
        <v>0</v>
      </c>
      <c r="I686" s="26" t="str">
        <f>IF(WORKDAY(A686,1,'Hungarian non-working days'!$A$2:$A$1001)=A686+1,"Y","N")</f>
        <v>Y</v>
      </c>
    </row>
    <row r="687" spans="1:9" ht="15">
      <c r="A687" s="1">
        <f>'Control panel'!A696</f>
        <v>44641</v>
      </c>
      <c r="B687" s="4">
        <f>'Control panel'!B696-'Control panel'!C696</f>
        <v>0</v>
      </c>
      <c r="C687" s="28">
        <f>IF(B687&lt;0,-'Control panel'!E696*(B687/1000)*IF('Control panel'!$D$8="Yes",1.27,1),-'Control panel'!D696*(B687/1000)*IF('Control panel'!$D$8="Yes",1.27,1))</f>
        <v>0</v>
      </c>
      <c r="D687" s="3">
        <f>'Control panel'!E696*('Control panel'!C696/1000)</f>
        <v>0</v>
      </c>
      <c r="E687" s="3">
        <f ca="1">IF(I687="Y",+SUM(INDIRECT("C"&amp;MATCH(A687,A:A,0)&amp;":C"&amp;MATCH(WORKDAY(A687+1,-2,'Hungarian non-working days'!$A$2:$A$1001),A:A,0))),"-")</f>
        <v>0</v>
      </c>
      <c r="F687" s="3">
        <f ca="1">IF(I687="Y",SUM(INDIRECT("D"&amp;MATCH(A687,A:A,0)&amp;":D"&amp;MATCH(WORKDAY(A687+1,-2,'Hungarian non-working days'!$A$2:$A$1001),A:A,0))),"-")</f>
        <v>0</v>
      </c>
      <c r="G687" s="3"/>
      <c r="H687" s="27">
        <f>IF(A687&lt;WORKDAY('Control panel'!$D$10,2,'Hungarian non-working days'!A683:A10681),"",IF(I687="Y",IFERROR(E687/G687,0),"-"))</f>
        <v>0</v>
      </c>
      <c r="I687" s="26" t="str">
        <f>IF(WORKDAY(A687,1,'Hungarian non-working days'!$A$2:$A$1001)=A687+1,"Y","N")</f>
        <v>Y</v>
      </c>
    </row>
    <row r="688" spans="1:9" ht="15">
      <c r="A688" s="1">
        <f>'Control panel'!A697</f>
        <v>44640</v>
      </c>
      <c r="B688" s="4">
        <f>'Control panel'!B697-'Control panel'!C697</f>
        <v>0</v>
      </c>
      <c r="C688" s="28">
        <f>IF(B688&lt;0,-'Control panel'!E697*(B688/1000)*IF('Control panel'!$D$8="Yes",1.27,1),-'Control panel'!D697*(B688/1000)*IF('Control panel'!$D$8="Yes",1.27,1))</f>
        <v>0</v>
      </c>
      <c r="D688" s="3">
        <f>'Control panel'!E697*('Control panel'!C697/1000)</f>
        <v>0</v>
      </c>
      <c r="E688" s="3">
        <f ca="1">IF(I688="Y",+SUM(INDIRECT("C"&amp;MATCH(A688,A:A,0)&amp;":C"&amp;MATCH(WORKDAY(A688+1,-2,'Hungarian non-working days'!$A$2:$A$1001),A:A,0))),"-")</f>
        <v>0</v>
      </c>
      <c r="F688" s="3">
        <f ca="1">IF(I688="Y",SUM(INDIRECT("D"&amp;MATCH(A688,A:A,0)&amp;":D"&amp;MATCH(WORKDAY(A688+1,-2,'Hungarian non-working days'!$A$2:$A$1001),A:A,0))),"-")</f>
        <v>0</v>
      </c>
      <c r="G688" s="3"/>
      <c r="H688" s="27">
        <f>IF(A688&lt;WORKDAY('Control panel'!$D$10,2,'Hungarian non-working days'!A684:A10682),"",IF(I688="Y",IFERROR(E688/G688,0),"-"))</f>
        <v>0</v>
      </c>
      <c r="I688" s="26" t="str">
        <f>IF(WORKDAY(A688,1,'Hungarian non-working days'!$A$2:$A$1001)=A688+1,"Y","N")</f>
        <v>Y</v>
      </c>
    </row>
    <row r="689" spans="1:9" ht="15">
      <c r="A689" s="1">
        <f>'Control panel'!A698</f>
        <v>44639</v>
      </c>
      <c r="B689" s="4">
        <f>'Control panel'!B698-'Control panel'!C698</f>
        <v>0</v>
      </c>
      <c r="C689" s="28">
        <f>IF(B689&lt;0,-'Control panel'!E698*(B689/1000)*IF('Control panel'!$D$8="Yes",1.27,1),-'Control panel'!D698*(B689/1000)*IF('Control panel'!$D$8="Yes",1.27,1))</f>
        <v>0</v>
      </c>
      <c r="D689" s="3">
        <f>'Control panel'!E698*('Control panel'!C698/1000)</f>
        <v>0</v>
      </c>
      <c r="E689" s="3" t="str">
        <f ca="1">IF(I689="Y",+SUM(INDIRECT("C"&amp;MATCH(A689,A:A,0)&amp;":C"&amp;MATCH(WORKDAY(A689+1,-2,'Hungarian non-working days'!$A$2:$A$1001),A:A,0))),"-")</f>
        <v>-</v>
      </c>
      <c r="F689" s="3" t="str">
        <f ca="1">IF(I689="Y",SUM(INDIRECT("D"&amp;MATCH(A689,A:A,0)&amp;":D"&amp;MATCH(WORKDAY(A689+1,-2,'Hungarian non-working days'!$A$2:$A$1001),A:A,0))),"-")</f>
        <v>-</v>
      </c>
      <c r="G689" s="3"/>
      <c r="H689" s="27" t="str">
        <f>IF(A689&lt;WORKDAY('Control panel'!$D$10,2,'Hungarian non-working days'!A685:A10683),"",IF(I689="Y",IFERROR(E689/G689,0),"-"))</f>
        <v>-</v>
      </c>
      <c r="I689" s="26" t="str">
        <f>IF(WORKDAY(A689,1,'Hungarian non-working days'!$A$2:$A$1001)=A689+1,"Y","N")</f>
        <v>N</v>
      </c>
    </row>
    <row r="690" spans="1:9" ht="15">
      <c r="A690" s="1">
        <f>'Control panel'!A699</f>
        <v>44638</v>
      </c>
      <c r="B690" s="4">
        <f>'Control panel'!B699-'Control panel'!C699</f>
        <v>0</v>
      </c>
      <c r="C690" s="28">
        <f>IF(B690&lt;0,-'Control panel'!E699*(B690/1000)*IF('Control panel'!$D$8="Yes",1.27,1),-'Control panel'!D699*(B690/1000)*IF('Control panel'!$D$8="Yes",1.27,1))</f>
        <v>0</v>
      </c>
      <c r="D690" s="3">
        <f>'Control panel'!E699*('Control panel'!C699/1000)</f>
        <v>0</v>
      </c>
      <c r="E690" s="3" t="str">
        <f ca="1">IF(I690="Y",+SUM(INDIRECT("C"&amp;MATCH(A690,A:A,0)&amp;":C"&amp;MATCH(WORKDAY(A690+1,-2,'Hungarian non-working days'!$A$2:$A$1001),A:A,0))),"-")</f>
        <v>-</v>
      </c>
      <c r="F690" s="3" t="str">
        <f ca="1">IF(I690="Y",SUM(INDIRECT("D"&amp;MATCH(A690,A:A,0)&amp;":D"&amp;MATCH(WORKDAY(A690+1,-2,'Hungarian non-working days'!$A$2:$A$1001),A:A,0))),"-")</f>
        <v>-</v>
      </c>
      <c r="G690" s="3"/>
      <c r="H690" s="27" t="str">
        <f>IF(A690&lt;WORKDAY('Control panel'!$D$10,2,'Hungarian non-working days'!A686:A10684),"",IF(I690="Y",IFERROR(E690/G690,0),"-"))</f>
        <v>-</v>
      </c>
      <c r="I690" s="26" t="str">
        <f>IF(WORKDAY(A690,1,'Hungarian non-working days'!$A$2:$A$1001)=A690+1,"Y","N")</f>
        <v>N</v>
      </c>
    </row>
    <row r="691" spans="1:9" ht="15">
      <c r="A691" s="1">
        <f>'Control panel'!A700</f>
        <v>44637</v>
      </c>
      <c r="B691" s="4">
        <f>'Control panel'!B700-'Control panel'!C700</f>
        <v>0</v>
      </c>
      <c r="C691" s="28">
        <f>IF(B691&lt;0,-'Control panel'!E700*(B691/1000)*IF('Control panel'!$D$8="Yes",1.27,1),-'Control panel'!D700*(B691/1000)*IF('Control panel'!$D$8="Yes",1.27,1))</f>
        <v>0</v>
      </c>
      <c r="D691" s="3">
        <f>'Control panel'!E700*('Control panel'!C700/1000)</f>
        <v>0</v>
      </c>
      <c r="E691" s="3">
        <f ca="1">IF(I691="Y",+SUM(INDIRECT("C"&amp;MATCH(A691,A:A,0)&amp;":C"&amp;MATCH(WORKDAY(A691+1,-2,'Hungarian non-working days'!$A$2:$A$1001),A:A,0))),"-")</f>
        <v>0</v>
      </c>
      <c r="F691" s="3">
        <f ca="1">IF(I691="Y",SUM(INDIRECT("D"&amp;MATCH(A691,A:A,0)&amp;":D"&amp;MATCH(WORKDAY(A691+1,-2,'Hungarian non-working days'!$A$2:$A$1001),A:A,0))),"-")</f>
        <v>0</v>
      </c>
      <c r="G691" s="3"/>
      <c r="H691" s="27">
        <f>IF(A691&lt;WORKDAY('Control panel'!$D$10,2,'Hungarian non-working days'!A687:A10685),"",IF(I691="Y",IFERROR(E691/G691,0),"-"))</f>
        <v>0</v>
      </c>
      <c r="I691" s="26" t="str">
        <f>IF(WORKDAY(A691,1,'Hungarian non-working days'!$A$2:$A$1001)=A691+1,"Y","N")</f>
        <v>Y</v>
      </c>
    </row>
    <row r="692" spans="1:9" ht="15">
      <c r="A692" s="1">
        <f>'Control panel'!A701</f>
        <v>44636</v>
      </c>
      <c r="B692" s="4">
        <f>'Control panel'!B701-'Control panel'!C701</f>
        <v>0</v>
      </c>
      <c r="C692" s="28">
        <f>IF(B692&lt;0,-'Control panel'!E701*(B692/1000)*IF('Control panel'!$D$8="Yes",1.27,1),-'Control panel'!D701*(B692/1000)*IF('Control panel'!$D$8="Yes",1.27,1))</f>
        <v>0</v>
      </c>
      <c r="D692" s="3">
        <f>'Control panel'!E701*('Control panel'!C701/1000)</f>
        <v>0</v>
      </c>
      <c r="E692" s="3">
        <f ca="1">IF(I692="Y",+SUM(INDIRECT("C"&amp;MATCH(A692,A:A,0)&amp;":C"&amp;MATCH(WORKDAY(A692+1,-2,'Hungarian non-working days'!$A$2:$A$1001),A:A,0))),"-")</f>
        <v>0</v>
      </c>
      <c r="F692" s="3">
        <f ca="1">IF(I692="Y",SUM(INDIRECT("D"&amp;MATCH(A692,A:A,0)&amp;":D"&amp;MATCH(WORKDAY(A692+1,-2,'Hungarian non-working days'!$A$2:$A$1001),A:A,0))),"-")</f>
        <v>0</v>
      </c>
      <c r="G692" s="3"/>
      <c r="H692" s="27">
        <f>IF(A692&lt;WORKDAY('Control panel'!$D$10,2,'Hungarian non-working days'!A688:A10686),"",IF(I692="Y",IFERROR(E692/G692,0),"-"))</f>
        <v>0</v>
      </c>
      <c r="I692" s="26" t="str">
        <f>IF(WORKDAY(A692,1,'Hungarian non-working days'!$A$2:$A$1001)=A692+1,"Y","N")</f>
        <v>Y</v>
      </c>
    </row>
    <row r="693" spans="1:9" ht="15">
      <c r="A693" s="1">
        <f>'Control panel'!A702</f>
        <v>44635</v>
      </c>
      <c r="B693" s="4">
        <f>'Control panel'!B702-'Control panel'!C702</f>
        <v>0</v>
      </c>
      <c r="C693" s="28">
        <f>IF(B693&lt;0,-'Control panel'!E702*(B693/1000)*IF('Control panel'!$D$8="Yes",1.27,1),-'Control panel'!D702*(B693/1000)*IF('Control panel'!$D$8="Yes",1.27,1))</f>
        <v>0</v>
      </c>
      <c r="D693" s="3">
        <f>'Control panel'!E702*('Control panel'!C702/1000)</f>
        <v>0</v>
      </c>
      <c r="E693" s="3">
        <f ca="1">IF(I693="Y",+SUM(INDIRECT("C"&amp;MATCH(A693,A:A,0)&amp;":C"&amp;MATCH(WORKDAY(A693+1,-2,'Hungarian non-working days'!$A$2:$A$1001),A:A,0))),"-")</f>
        <v>0</v>
      </c>
      <c r="F693" s="3">
        <f ca="1">IF(I693="Y",SUM(INDIRECT("D"&amp;MATCH(A693,A:A,0)&amp;":D"&amp;MATCH(WORKDAY(A693+1,-2,'Hungarian non-working days'!$A$2:$A$1001),A:A,0))),"-")</f>
        <v>0</v>
      </c>
      <c r="G693" s="3"/>
      <c r="H693" s="27">
        <f>IF(A693&lt;WORKDAY('Control panel'!$D$10,2,'Hungarian non-working days'!A689:A10687),"",IF(I693="Y",IFERROR(E693/G693,0),"-"))</f>
        <v>0</v>
      </c>
      <c r="I693" s="26" t="str">
        <f>IF(WORKDAY(A693,1,'Hungarian non-working days'!$A$2:$A$1001)=A693+1,"Y","N")</f>
        <v>Y</v>
      </c>
    </row>
    <row r="694" spans="1:9" ht="15">
      <c r="A694" s="1">
        <f>'Control panel'!A703</f>
        <v>44634</v>
      </c>
      <c r="B694" s="4">
        <f>'Control panel'!B703-'Control panel'!C703</f>
        <v>0</v>
      </c>
      <c r="C694" s="28">
        <f>IF(B694&lt;0,-'Control panel'!E703*(B694/1000)*IF('Control panel'!$D$8="Yes",1.27,1),-'Control panel'!D703*(B694/1000)*IF('Control panel'!$D$8="Yes",1.27,1))</f>
        <v>0</v>
      </c>
      <c r="D694" s="3">
        <f>'Control panel'!E703*('Control panel'!C703/1000)</f>
        <v>0</v>
      </c>
      <c r="E694" s="3" t="str">
        <f ca="1">IF(I694="Y",+SUM(INDIRECT("C"&amp;MATCH(A694,A:A,0)&amp;":C"&amp;MATCH(WORKDAY(A694+1,-2,'Hungarian non-working days'!$A$2:$A$1001),A:A,0))),"-")</f>
        <v>-</v>
      </c>
      <c r="F694" s="3" t="str">
        <f ca="1">IF(I694="Y",SUM(INDIRECT("D"&amp;MATCH(A694,A:A,0)&amp;":D"&amp;MATCH(WORKDAY(A694+1,-2,'Hungarian non-working days'!$A$2:$A$1001),A:A,0))),"-")</f>
        <v>-</v>
      </c>
      <c r="G694" s="3"/>
      <c r="H694" s="27" t="str">
        <f>IF(A694&lt;WORKDAY('Control panel'!$D$10,2,'Hungarian non-working days'!A690:A10688),"",IF(I694="Y",IFERROR(E694/G694,0),"-"))</f>
        <v>-</v>
      </c>
      <c r="I694" s="26" t="str">
        <f>IF(WORKDAY(A694,1,'Hungarian non-working days'!$A$2:$A$1001)=A694+1,"Y","N")</f>
        <v>N</v>
      </c>
    </row>
    <row r="695" spans="1:9" ht="15">
      <c r="A695" s="1">
        <f>'Control panel'!A704</f>
        <v>44633</v>
      </c>
      <c r="B695" s="4">
        <f>'Control panel'!B704-'Control panel'!C704</f>
        <v>0</v>
      </c>
      <c r="C695" s="28">
        <f>IF(B695&lt;0,-'Control panel'!E704*(B695/1000)*IF('Control panel'!$D$8="Yes",1.27,1),-'Control panel'!D704*(B695/1000)*IF('Control panel'!$D$8="Yes",1.27,1))</f>
        <v>0</v>
      </c>
      <c r="D695" s="3">
        <f>'Control panel'!E704*('Control panel'!C704/1000)</f>
        <v>0</v>
      </c>
      <c r="E695" s="3" t="str">
        <f ca="1">IF(I695="Y",+SUM(INDIRECT("C"&amp;MATCH(A695,A:A,0)&amp;":C"&amp;MATCH(WORKDAY(A695+1,-2,'Hungarian non-working days'!$A$2:$A$1001),A:A,0))),"-")</f>
        <v>-</v>
      </c>
      <c r="F695" s="3" t="str">
        <f ca="1">IF(I695="Y",SUM(INDIRECT("D"&amp;MATCH(A695,A:A,0)&amp;":D"&amp;MATCH(WORKDAY(A695+1,-2,'Hungarian non-working days'!$A$2:$A$1001),A:A,0))),"-")</f>
        <v>-</v>
      </c>
      <c r="G695" s="3"/>
      <c r="H695" s="27" t="str">
        <f>IF(A695&lt;WORKDAY('Control panel'!$D$10,2,'Hungarian non-working days'!A691:A10689),"",IF(I695="Y",IFERROR(E695/G695,0),"-"))</f>
        <v>-</v>
      </c>
      <c r="I695" s="26" t="str">
        <f>IF(WORKDAY(A695,1,'Hungarian non-working days'!$A$2:$A$1001)=A695+1,"Y","N")</f>
        <v>N</v>
      </c>
    </row>
    <row r="696" spans="1:9" ht="15">
      <c r="A696" s="1">
        <f>'Control panel'!A705</f>
        <v>44632</v>
      </c>
      <c r="B696" s="4">
        <f>'Control panel'!B705-'Control panel'!C705</f>
        <v>0</v>
      </c>
      <c r="C696" s="28">
        <f>IF(B696&lt;0,-'Control panel'!E705*(B696/1000)*IF('Control panel'!$D$8="Yes",1.27,1),-'Control panel'!D705*(B696/1000)*IF('Control panel'!$D$8="Yes",1.27,1))</f>
        <v>0</v>
      </c>
      <c r="D696" s="3">
        <f>'Control panel'!E705*('Control panel'!C705/1000)</f>
        <v>0</v>
      </c>
      <c r="E696" s="3" t="str">
        <f ca="1">IF(I696="Y",+SUM(INDIRECT("C"&amp;MATCH(A696,A:A,0)&amp;":C"&amp;MATCH(WORKDAY(A696+1,-2,'Hungarian non-working days'!$A$2:$A$1001),A:A,0))),"-")</f>
        <v>-</v>
      </c>
      <c r="F696" s="3" t="str">
        <f ca="1">IF(I696="Y",SUM(INDIRECT("D"&amp;MATCH(A696,A:A,0)&amp;":D"&amp;MATCH(WORKDAY(A696+1,-2,'Hungarian non-working days'!$A$2:$A$1001),A:A,0))),"-")</f>
        <v>-</v>
      </c>
      <c r="G696" s="3"/>
      <c r="H696" s="27" t="str">
        <f>IF(A696&lt;WORKDAY('Control panel'!$D$10,2,'Hungarian non-working days'!A692:A10690),"",IF(I696="Y",IFERROR(E696/G696,0),"-"))</f>
        <v>-</v>
      </c>
      <c r="I696" s="26" t="str">
        <f>IF(WORKDAY(A696,1,'Hungarian non-working days'!$A$2:$A$1001)=A696+1,"Y","N")</f>
        <v>N</v>
      </c>
    </row>
    <row r="697" spans="1:9" ht="15">
      <c r="A697" s="1">
        <f>'Control panel'!A706</f>
        <v>44631</v>
      </c>
      <c r="B697" s="4">
        <f>'Control panel'!B706-'Control panel'!C706</f>
        <v>0</v>
      </c>
      <c r="C697" s="28">
        <f>IF(B697&lt;0,-'Control panel'!E706*(B697/1000)*IF('Control panel'!$D$8="Yes",1.27,1),-'Control panel'!D706*(B697/1000)*IF('Control panel'!$D$8="Yes",1.27,1))</f>
        <v>0</v>
      </c>
      <c r="D697" s="3">
        <f>'Control panel'!E706*('Control panel'!C706/1000)</f>
        <v>0</v>
      </c>
      <c r="E697" s="3" t="str">
        <f ca="1">IF(I697="Y",+SUM(INDIRECT("C"&amp;MATCH(A697,A:A,0)&amp;":C"&amp;MATCH(WORKDAY(A697+1,-2,'Hungarian non-working days'!$A$2:$A$1001),A:A,0))),"-")</f>
        <v>-</v>
      </c>
      <c r="F697" s="3" t="str">
        <f ca="1">IF(I697="Y",SUM(INDIRECT("D"&amp;MATCH(A697,A:A,0)&amp;":D"&amp;MATCH(WORKDAY(A697+1,-2,'Hungarian non-working days'!$A$2:$A$1001),A:A,0))),"-")</f>
        <v>-</v>
      </c>
      <c r="G697" s="3"/>
      <c r="H697" s="27" t="str">
        <f>IF(A697&lt;WORKDAY('Control panel'!$D$10,2,'Hungarian non-working days'!A693:A10691),"",IF(I697="Y",IFERROR(E697/G697,0),"-"))</f>
        <v>-</v>
      </c>
      <c r="I697" s="26" t="str">
        <f>IF(WORKDAY(A697,1,'Hungarian non-working days'!$A$2:$A$1001)=A697+1,"Y","N")</f>
        <v>N</v>
      </c>
    </row>
    <row r="698" spans="1:9" ht="15">
      <c r="A698" s="1">
        <f>'Control panel'!A707</f>
        <v>44630</v>
      </c>
      <c r="B698" s="4">
        <f>'Control panel'!B707-'Control panel'!C707</f>
        <v>0</v>
      </c>
      <c r="C698" s="28">
        <f>IF(B698&lt;0,-'Control panel'!E707*(B698/1000)*IF('Control panel'!$D$8="Yes",1.27,1),-'Control panel'!D707*(B698/1000)*IF('Control panel'!$D$8="Yes",1.27,1))</f>
        <v>0</v>
      </c>
      <c r="D698" s="3">
        <f>'Control panel'!E707*('Control panel'!C707/1000)</f>
        <v>0</v>
      </c>
      <c r="E698" s="3">
        <f ca="1">IF(I698="Y",+SUM(INDIRECT("C"&amp;MATCH(A698,A:A,0)&amp;":C"&amp;MATCH(WORKDAY(A698+1,-2,'Hungarian non-working days'!$A$2:$A$1001),A:A,0))),"-")</f>
        <v>0</v>
      </c>
      <c r="F698" s="3">
        <f ca="1">IF(I698="Y",SUM(INDIRECT("D"&amp;MATCH(A698,A:A,0)&amp;":D"&amp;MATCH(WORKDAY(A698+1,-2,'Hungarian non-working days'!$A$2:$A$1001),A:A,0))),"-")</f>
        <v>0</v>
      </c>
      <c r="G698" s="3"/>
      <c r="H698" s="27">
        <f>IF(A698&lt;WORKDAY('Control panel'!$D$10,2,'Hungarian non-working days'!A694:A10692),"",IF(I698="Y",IFERROR(E698/G698,0),"-"))</f>
        <v>0</v>
      </c>
      <c r="I698" s="26" t="str">
        <f>IF(WORKDAY(A698,1,'Hungarian non-working days'!$A$2:$A$1001)=A698+1,"Y","N")</f>
        <v>Y</v>
      </c>
    </row>
    <row r="699" spans="1:9" ht="15">
      <c r="A699" s="1">
        <f>'Control panel'!A708</f>
        <v>44629</v>
      </c>
      <c r="B699" s="4">
        <f>'Control panel'!B708-'Control panel'!C708</f>
        <v>0</v>
      </c>
      <c r="C699" s="28">
        <f>IF(B699&lt;0,-'Control panel'!E708*(B699/1000)*IF('Control panel'!$D$8="Yes",1.27,1),-'Control panel'!D708*(B699/1000)*IF('Control panel'!$D$8="Yes",1.27,1))</f>
        <v>0</v>
      </c>
      <c r="D699" s="3">
        <f>'Control panel'!E708*('Control panel'!C708/1000)</f>
        <v>0</v>
      </c>
      <c r="E699" s="3">
        <f ca="1">IF(I699="Y",+SUM(INDIRECT("C"&amp;MATCH(A699,A:A,0)&amp;":C"&amp;MATCH(WORKDAY(A699+1,-2,'Hungarian non-working days'!$A$2:$A$1001),A:A,0))),"-")</f>
        <v>0</v>
      </c>
      <c r="F699" s="3">
        <f ca="1">IF(I699="Y",SUM(INDIRECT("D"&amp;MATCH(A699,A:A,0)&amp;":D"&amp;MATCH(WORKDAY(A699+1,-2,'Hungarian non-working days'!$A$2:$A$1001),A:A,0))),"-")</f>
        <v>0</v>
      </c>
      <c r="G699" s="3"/>
      <c r="H699" s="27">
        <f>IF(A699&lt;WORKDAY('Control panel'!$D$10,2,'Hungarian non-working days'!A695:A10693),"",IF(I699="Y",IFERROR(E699/G699,0),"-"))</f>
        <v>0</v>
      </c>
      <c r="I699" s="26" t="str">
        <f>IF(WORKDAY(A699,1,'Hungarian non-working days'!$A$2:$A$1001)=A699+1,"Y","N")</f>
        <v>Y</v>
      </c>
    </row>
    <row r="700" spans="1:9" ht="15">
      <c r="A700" s="1">
        <f>'Control panel'!A709</f>
        <v>44628</v>
      </c>
      <c r="B700" s="4">
        <f>'Control panel'!B709-'Control panel'!C709</f>
        <v>0</v>
      </c>
      <c r="C700" s="28">
        <f>IF(B700&lt;0,-'Control panel'!E709*(B700/1000)*IF('Control panel'!$D$8="Yes",1.27,1),-'Control panel'!D709*(B700/1000)*IF('Control panel'!$D$8="Yes",1.27,1))</f>
        <v>0</v>
      </c>
      <c r="D700" s="3">
        <f>'Control panel'!E709*('Control panel'!C709/1000)</f>
        <v>0</v>
      </c>
      <c r="E700" s="3">
        <f ca="1">IF(I700="Y",+SUM(INDIRECT("C"&amp;MATCH(A700,A:A,0)&amp;":C"&amp;MATCH(WORKDAY(A700+1,-2,'Hungarian non-working days'!$A$2:$A$1001),A:A,0))),"-")</f>
        <v>0</v>
      </c>
      <c r="F700" s="3">
        <f ca="1">IF(I700="Y",SUM(INDIRECT("D"&amp;MATCH(A700,A:A,0)&amp;":D"&amp;MATCH(WORKDAY(A700+1,-2,'Hungarian non-working days'!$A$2:$A$1001),A:A,0))),"-")</f>
        <v>0</v>
      </c>
      <c r="G700" s="3"/>
      <c r="H700" s="27">
        <f>IF(A700&lt;WORKDAY('Control panel'!$D$10,2,'Hungarian non-working days'!A696:A10694),"",IF(I700="Y",IFERROR(E700/G700,0),"-"))</f>
        <v>0</v>
      </c>
      <c r="I700" s="26" t="str">
        <f>IF(WORKDAY(A700,1,'Hungarian non-working days'!$A$2:$A$1001)=A700+1,"Y","N")</f>
        <v>Y</v>
      </c>
    </row>
    <row r="701" spans="1:9" ht="15">
      <c r="A701" s="1">
        <f>'Control panel'!A710</f>
        <v>44627</v>
      </c>
      <c r="B701" s="4">
        <f>'Control panel'!B710-'Control panel'!C710</f>
        <v>0</v>
      </c>
      <c r="C701" s="28">
        <f>IF(B701&lt;0,-'Control panel'!E710*(B701/1000)*IF('Control panel'!$D$8="Yes",1.27,1),-'Control panel'!D710*(B701/1000)*IF('Control panel'!$D$8="Yes",1.27,1))</f>
        <v>0</v>
      </c>
      <c r="D701" s="3">
        <f>'Control panel'!E710*('Control panel'!C710/1000)</f>
        <v>0</v>
      </c>
      <c r="E701" s="3">
        <f ca="1">IF(I701="Y",+SUM(INDIRECT("C"&amp;MATCH(A701,A:A,0)&amp;":C"&amp;MATCH(WORKDAY(A701+1,-2,'Hungarian non-working days'!$A$2:$A$1001),A:A,0))),"-")</f>
        <v>0</v>
      </c>
      <c r="F701" s="3">
        <f ca="1">IF(I701="Y",SUM(INDIRECT("D"&amp;MATCH(A701,A:A,0)&amp;":D"&amp;MATCH(WORKDAY(A701+1,-2,'Hungarian non-working days'!$A$2:$A$1001),A:A,0))),"-")</f>
        <v>0</v>
      </c>
      <c r="G701" s="3"/>
      <c r="H701" s="27">
        <f>IF(A701&lt;WORKDAY('Control panel'!$D$10,2,'Hungarian non-working days'!A697:A10695),"",IF(I701="Y",IFERROR(E701/G701,0),"-"))</f>
        <v>0</v>
      </c>
      <c r="I701" s="26" t="str">
        <f>IF(WORKDAY(A701,1,'Hungarian non-working days'!$A$2:$A$1001)=A701+1,"Y","N")</f>
        <v>Y</v>
      </c>
    </row>
    <row r="702" spans="1:9" ht="15">
      <c r="A702" s="1">
        <f>'Control panel'!A711</f>
        <v>44626</v>
      </c>
      <c r="B702" s="4">
        <f>'Control panel'!B711-'Control panel'!C711</f>
        <v>0</v>
      </c>
      <c r="C702" s="28">
        <f>IF(B702&lt;0,-'Control panel'!E711*(B702/1000)*IF('Control panel'!$D$8="Yes",1.27,1),-'Control panel'!D711*(B702/1000)*IF('Control panel'!$D$8="Yes",1.27,1))</f>
        <v>0</v>
      </c>
      <c r="D702" s="3">
        <f>'Control panel'!E711*('Control panel'!C711/1000)</f>
        <v>0</v>
      </c>
      <c r="E702" s="3">
        <f ca="1">IF(I702="Y",+SUM(INDIRECT("C"&amp;MATCH(A702,A:A,0)&amp;":C"&amp;MATCH(WORKDAY(A702+1,-2,'Hungarian non-working days'!$A$2:$A$1001),A:A,0))),"-")</f>
        <v>0</v>
      </c>
      <c r="F702" s="3">
        <f ca="1">IF(I702="Y",SUM(INDIRECT("D"&amp;MATCH(A702,A:A,0)&amp;":D"&amp;MATCH(WORKDAY(A702+1,-2,'Hungarian non-working days'!$A$2:$A$1001),A:A,0))),"-")</f>
        <v>0</v>
      </c>
      <c r="G702" s="3"/>
      <c r="H702" s="27">
        <f>IF(A702&lt;WORKDAY('Control panel'!$D$10,2,'Hungarian non-working days'!A698:A10696),"",IF(I702="Y",IFERROR(E702/G702,0),"-"))</f>
        <v>0</v>
      </c>
      <c r="I702" s="26" t="str">
        <f>IF(WORKDAY(A702,1,'Hungarian non-working days'!$A$2:$A$1001)=A702+1,"Y","N")</f>
        <v>Y</v>
      </c>
    </row>
    <row r="703" spans="1:9" ht="15">
      <c r="A703" s="1">
        <f>'Control panel'!A712</f>
        <v>44625</v>
      </c>
      <c r="B703" s="4">
        <f>'Control panel'!B712-'Control panel'!C712</f>
        <v>0</v>
      </c>
      <c r="C703" s="28">
        <f>IF(B703&lt;0,-'Control panel'!E712*(B703/1000)*IF('Control panel'!$D$8="Yes",1.27,1),-'Control panel'!D712*(B703/1000)*IF('Control panel'!$D$8="Yes",1.27,1))</f>
        <v>0</v>
      </c>
      <c r="D703" s="3">
        <f>'Control panel'!E712*('Control panel'!C712/1000)</f>
        <v>0</v>
      </c>
      <c r="E703" s="3" t="str">
        <f ca="1">IF(I703="Y",+SUM(INDIRECT("C"&amp;MATCH(A703,A:A,0)&amp;":C"&amp;MATCH(WORKDAY(A703+1,-2,'Hungarian non-working days'!$A$2:$A$1001),A:A,0))),"-")</f>
        <v>-</v>
      </c>
      <c r="F703" s="3" t="str">
        <f ca="1">IF(I703="Y",SUM(INDIRECT("D"&amp;MATCH(A703,A:A,0)&amp;":D"&amp;MATCH(WORKDAY(A703+1,-2,'Hungarian non-working days'!$A$2:$A$1001),A:A,0))),"-")</f>
        <v>-</v>
      </c>
      <c r="G703" s="3"/>
      <c r="H703" s="27" t="str">
        <f>IF(A703&lt;WORKDAY('Control panel'!$D$10,2,'Hungarian non-working days'!A699:A10697),"",IF(I703="Y",IFERROR(E703/G703,0),"-"))</f>
        <v>-</v>
      </c>
      <c r="I703" s="26" t="str">
        <f>IF(WORKDAY(A703,1,'Hungarian non-working days'!$A$2:$A$1001)=A703+1,"Y","N")</f>
        <v>N</v>
      </c>
    </row>
    <row r="704" spans="1:9" ht="15">
      <c r="A704" s="1">
        <f>'Control panel'!A713</f>
        <v>44624</v>
      </c>
      <c r="B704" s="4">
        <f>'Control panel'!B713-'Control panel'!C713</f>
        <v>0</v>
      </c>
      <c r="C704" s="28">
        <f>IF(B704&lt;0,-'Control panel'!E713*(B704/1000)*IF('Control panel'!$D$8="Yes",1.27,1),-'Control panel'!D713*(B704/1000)*IF('Control panel'!$D$8="Yes",1.27,1))</f>
        <v>0</v>
      </c>
      <c r="D704" s="3">
        <f>'Control panel'!E713*('Control panel'!C713/1000)</f>
        <v>0</v>
      </c>
      <c r="E704" s="3" t="str">
        <f ca="1">IF(I704="Y",+SUM(INDIRECT("C"&amp;MATCH(A704,A:A,0)&amp;":C"&amp;MATCH(WORKDAY(A704+1,-2,'Hungarian non-working days'!$A$2:$A$1001),A:A,0))),"-")</f>
        <v>-</v>
      </c>
      <c r="F704" s="3" t="str">
        <f ca="1">IF(I704="Y",SUM(INDIRECT("D"&amp;MATCH(A704,A:A,0)&amp;":D"&amp;MATCH(WORKDAY(A704+1,-2,'Hungarian non-working days'!$A$2:$A$1001),A:A,0))),"-")</f>
        <v>-</v>
      </c>
      <c r="G704" s="3"/>
      <c r="H704" s="27" t="str">
        <f>IF(A704&lt;WORKDAY('Control panel'!$D$10,2,'Hungarian non-working days'!A700:A10698),"",IF(I704="Y",IFERROR(E704/G704,0),"-"))</f>
        <v>-</v>
      </c>
      <c r="I704" s="26" t="str">
        <f>IF(WORKDAY(A704,1,'Hungarian non-working days'!$A$2:$A$1001)=A704+1,"Y","N")</f>
        <v>N</v>
      </c>
    </row>
    <row r="705" spans="1:9" ht="15">
      <c r="A705" s="1">
        <f>'Control panel'!A714</f>
        <v>44623</v>
      </c>
      <c r="B705" s="4">
        <f>'Control panel'!B714-'Control panel'!C714</f>
        <v>0</v>
      </c>
      <c r="C705" s="28">
        <f>IF(B705&lt;0,-'Control panel'!E714*(B705/1000)*IF('Control panel'!$D$8="Yes",1.27,1),-'Control panel'!D714*(B705/1000)*IF('Control panel'!$D$8="Yes",1.27,1))</f>
        <v>0</v>
      </c>
      <c r="D705" s="3">
        <f>'Control panel'!E714*('Control panel'!C714/1000)</f>
        <v>0</v>
      </c>
      <c r="E705" s="3">
        <f ca="1">IF(I705="Y",+SUM(INDIRECT("C"&amp;MATCH(A705,A:A,0)&amp;":C"&amp;MATCH(WORKDAY(A705+1,-2,'Hungarian non-working days'!$A$2:$A$1001),A:A,0))),"-")</f>
        <v>0</v>
      </c>
      <c r="F705" s="3">
        <f ca="1">IF(I705="Y",SUM(INDIRECT("D"&amp;MATCH(A705,A:A,0)&amp;":D"&amp;MATCH(WORKDAY(A705+1,-2,'Hungarian non-working days'!$A$2:$A$1001),A:A,0))),"-")</f>
        <v>0</v>
      </c>
      <c r="G705" s="3"/>
      <c r="H705" s="27">
        <f>IF(A705&lt;WORKDAY('Control panel'!$D$10,2,'Hungarian non-working days'!A701:A10699),"",IF(I705="Y",IFERROR(E705/G705,0),"-"))</f>
        <v>0</v>
      </c>
      <c r="I705" s="26" t="str">
        <f>IF(WORKDAY(A705,1,'Hungarian non-working days'!$A$2:$A$1001)=A705+1,"Y","N")</f>
        <v>Y</v>
      </c>
    </row>
    <row r="706" spans="1:9" ht="15">
      <c r="A706" s="1">
        <f>'Control panel'!A715</f>
        <v>44622</v>
      </c>
      <c r="B706" s="4">
        <f>'Control panel'!B715-'Control panel'!C715</f>
        <v>0</v>
      </c>
      <c r="C706" s="28">
        <f>IF(B706&lt;0,-'Control panel'!E715*(B706/1000)*IF('Control panel'!$D$8="Yes",1.27,1),-'Control panel'!D715*(B706/1000)*IF('Control panel'!$D$8="Yes",1.27,1))</f>
        <v>0</v>
      </c>
      <c r="D706" s="3">
        <f>'Control panel'!E715*('Control panel'!C715/1000)</f>
        <v>0</v>
      </c>
      <c r="E706" s="3">
        <f ca="1">IF(I706="Y",+SUM(INDIRECT("C"&amp;MATCH(A706,A:A,0)&amp;":C"&amp;MATCH(WORKDAY(A706+1,-2,'Hungarian non-working days'!$A$2:$A$1001),A:A,0))),"-")</f>
        <v>0</v>
      </c>
      <c r="F706" s="3">
        <f ca="1">IF(I706="Y",SUM(INDIRECT("D"&amp;MATCH(A706,A:A,0)&amp;":D"&amp;MATCH(WORKDAY(A706+1,-2,'Hungarian non-working days'!$A$2:$A$1001),A:A,0))),"-")</f>
        <v>0</v>
      </c>
      <c r="G706" s="3"/>
      <c r="H706" s="27">
        <f>IF(A706&lt;WORKDAY('Control panel'!$D$10,2,'Hungarian non-working days'!A702:A10700),"",IF(I706="Y",IFERROR(E706/G706,0),"-"))</f>
        <v>0</v>
      </c>
      <c r="I706" s="26" t="str">
        <f>IF(WORKDAY(A706,1,'Hungarian non-working days'!$A$2:$A$1001)=A706+1,"Y","N")</f>
        <v>Y</v>
      </c>
    </row>
    <row r="707" spans="1:9" ht="15">
      <c r="A707" s="1">
        <f>'Control panel'!A716</f>
        <v>44621</v>
      </c>
      <c r="B707" s="4">
        <f>'Control panel'!B716-'Control panel'!C716</f>
        <v>0</v>
      </c>
      <c r="C707" s="28">
        <f>IF(B707&lt;0,-'Control panel'!E716*(B707/1000)*IF('Control panel'!$D$8="Yes",1.27,1),-'Control panel'!D716*(B707/1000)*IF('Control panel'!$D$8="Yes",1.27,1))</f>
        <v>0</v>
      </c>
      <c r="D707" s="3">
        <f>'Control panel'!E716*('Control panel'!C716/1000)</f>
        <v>0</v>
      </c>
      <c r="E707" s="3">
        <f ca="1">IF(I707="Y",+SUM(INDIRECT("C"&amp;MATCH(A707,A:A,0)&amp;":C"&amp;MATCH(WORKDAY(A707+1,-2,'Hungarian non-working days'!$A$2:$A$1001),A:A,0))),"-")</f>
        <v>0</v>
      </c>
      <c r="F707" s="3">
        <f ca="1">IF(I707="Y",SUM(INDIRECT("D"&amp;MATCH(A707,A:A,0)&amp;":D"&amp;MATCH(WORKDAY(A707+1,-2,'Hungarian non-working days'!$A$2:$A$1001),A:A,0))),"-")</f>
        <v>0</v>
      </c>
      <c r="G707" s="3"/>
      <c r="H707" s="27">
        <f>IF(A707&lt;WORKDAY('Control panel'!$D$10,2,'Hungarian non-working days'!A703:A10701),"",IF(I707="Y",IFERROR(E707/G707,0),"-"))</f>
        <v>0</v>
      </c>
      <c r="I707" s="26" t="str">
        <f>IF(WORKDAY(A707,1,'Hungarian non-working days'!$A$2:$A$1001)=A707+1,"Y","N")</f>
        <v>Y</v>
      </c>
    </row>
    <row r="708" spans="1:9" ht="15">
      <c r="A708" s="1">
        <f>'Control panel'!A717</f>
        <v>44620</v>
      </c>
      <c r="B708" s="4">
        <f>'Control panel'!B717-'Control panel'!C717</f>
        <v>0</v>
      </c>
      <c r="C708" s="28">
        <f>IF(B708&lt;0,-'Control panel'!E717*(B708/1000)*IF('Control panel'!$D$8="Yes",1.27,1),-'Control panel'!D717*(B708/1000)*IF('Control panel'!$D$8="Yes",1.27,1))</f>
        <v>0</v>
      </c>
      <c r="D708" s="3">
        <f>'Control panel'!E717*('Control panel'!C717/1000)</f>
        <v>0</v>
      </c>
      <c r="E708" s="3">
        <f ca="1">IF(I708="Y",+SUM(INDIRECT("C"&amp;MATCH(A708,A:A,0)&amp;":C"&amp;MATCH(WORKDAY(A708+1,-2,'Hungarian non-working days'!$A$2:$A$1001),A:A,0))),"-")</f>
        <v>0</v>
      </c>
      <c r="F708" s="3">
        <f ca="1">IF(I708="Y",SUM(INDIRECT("D"&amp;MATCH(A708,A:A,0)&amp;":D"&amp;MATCH(WORKDAY(A708+1,-2,'Hungarian non-working days'!$A$2:$A$1001),A:A,0))),"-")</f>
        <v>0</v>
      </c>
      <c r="G708" s="3"/>
      <c r="H708" s="27">
        <f>IF(A708&lt;WORKDAY('Control panel'!$D$10,2,'Hungarian non-working days'!A704:A10702),"",IF(I708="Y",IFERROR(E708/G708,0),"-"))</f>
        <v>0</v>
      </c>
      <c r="I708" s="26" t="str">
        <f>IF(WORKDAY(A708,1,'Hungarian non-working days'!$A$2:$A$1001)=A708+1,"Y","N")</f>
        <v>Y</v>
      </c>
    </row>
    <row r="709" spans="1:9" ht="15">
      <c r="A709" s="1">
        <f>'Control panel'!A718</f>
        <v>44619</v>
      </c>
      <c r="B709" s="4">
        <f>'Control panel'!B718-'Control panel'!C718</f>
        <v>0</v>
      </c>
      <c r="C709" s="28">
        <f>IF(B709&lt;0,-'Control panel'!E718*(B709/1000)*IF('Control panel'!$D$8="Yes",1.27,1),-'Control panel'!D718*(B709/1000)*IF('Control panel'!$D$8="Yes",1.27,1))</f>
        <v>0</v>
      </c>
      <c r="D709" s="3">
        <f>'Control panel'!E718*('Control panel'!C718/1000)</f>
        <v>0</v>
      </c>
      <c r="E709" s="3">
        <f ca="1">IF(I709="Y",+SUM(INDIRECT("C"&amp;MATCH(A709,A:A,0)&amp;":C"&amp;MATCH(WORKDAY(A709+1,-2,'Hungarian non-working days'!$A$2:$A$1001),A:A,0))),"-")</f>
        <v>0</v>
      </c>
      <c r="F709" s="3">
        <f ca="1">IF(I709="Y",SUM(INDIRECT("D"&amp;MATCH(A709,A:A,0)&amp;":D"&amp;MATCH(WORKDAY(A709+1,-2,'Hungarian non-working days'!$A$2:$A$1001),A:A,0))),"-")</f>
        <v>0</v>
      </c>
      <c r="G709" s="3"/>
      <c r="H709" s="27">
        <f>IF(A709&lt;WORKDAY('Control panel'!$D$10,2,'Hungarian non-working days'!A705:A10703),"",IF(I709="Y",IFERROR(E709/G709,0),"-"))</f>
        <v>0</v>
      </c>
      <c r="I709" s="26" t="str">
        <f>IF(WORKDAY(A709,1,'Hungarian non-working days'!$A$2:$A$1001)=A709+1,"Y","N")</f>
        <v>Y</v>
      </c>
    </row>
    <row r="710" spans="1:9" ht="15">
      <c r="A710" s="1">
        <f>'Control panel'!A719</f>
        <v>44618</v>
      </c>
      <c r="B710" s="4">
        <f>'Control panel'!B719-'Control panel'!C719</f>
        <v>0</v>
      </c>
      <c r="C710" s="28">
        <f>IF(B710&lt;0,-'Control panel'!E719*(B710/1000)*IF('Control panel'!$D$8="Yes",1.27,1),-'Control panel'!D719*(B710/1000)*IF('Control panel'!$D$8="Yes",1.27,1))</f>
        <v>0</v>
      </c>
      <c r="D710" s="3">
        <f>'Control panel'!E719*('Control panel'!C719/1000)</f>
        <v>0</v>
      </c>
      <c r="E710" s="3" t="str">
        <f ca="1">IF(I710="Y",+SUM(INDIRECT("C"&amp;MATCH(A710,A:A,0)&amp;":C"&amp;MATCH(WORKDAY(A710+1,-2,'Hungarian non-working days'!$A$2:$A$1001),A:A,0))),"-")</f>
        <v>-</v>
      </c>
      <c r="F710" s="3" t="str">
        <f ca="1">IF(I710="Y",SUM(INDIRECT("D"&amp;MATCH(A710,A:A,0)&amp;":D"&amp;MATCH(WORKDAY(A710+1,-2,'Hungarian non-working days'!$A$2:$A$1001),A:A,0))),"-")</f>
        <v>-</v>
      </c>
      <c r="G710" s="3"/>
      <c r="H710" s="27" t="str">
        <f>IF(A710&lt;WORKDAY('Control panel'!$D$10,2,'Hungarian non-working days'!A706:A10704),"",IF(I710="Y",IFERROR(E710/G710,0),"-"))</f>
        <v>-</v>
      </c>
      <c r="I710" s="26" t="str">
        <f>IF(WORKDAY(A710,1,'Hungarian non-working days'!$A$2:$A$1001)=A710+1,"Y","N")</f>
        <v>N</v>
      </c>
    </row>
    <row r="711" spans="1:9" ht="15">
      <c r="A711" s="1">
        <f>'Control panel'!A720</f>
        <v>44617</v>
      </c>
      <c r="B711" s="4">
        <f>'Control panel'!B720-'Control panel'!C720</f>
        <v>0</v>
      </c>
      <c r="C711" s="28">
        <f>IF(B711&lt;0,-'Control panel'!E720*(B711/1000)*IF('Control panel'!$D$8="Yes",1.27,1),-'Control panel'!D720*(B711/1000)*IF('Control panel'!$D$8="Yes",1.27,1))</f>
        <v>0</v>
      </c>
      <c r="D711" s="3">
        <f>'Control panel'!E720*('Control panel'!C720/1000)</f>
        <v>0</v>
      </c>
      <c r="E711" s="3" t="str">
        <f ca="1">IF(I711="Y",+SUM(INDIRECT("C"&amp;MATCH(A711,A:A,0)&amp;":C"&amp;MATCH(WORKDAY(A711+1,-2,'Hungarian non-working days'!$A$2:$A$1001),A:A,0))),"-")</f>
        <v>-</v>
      </c>
      <c r="F711" s="3" t="str">
        <f ca="1">IF(I711="Y",SUM(INDIRECT("D"&amp;MATCH(A711,A:A,0)&amp;":D"&amp;MATCH(WORKDAY(A711+1,-2,'Hungarian non-working days'!$A$2:$A$1001),A:A,0))),"-")</f>
        <v>-</v>
      </c>
      <c r="G711" s="3"/>
      <c r="H711" s="27" t="str">
        <f>IF(A711&lt;WORKDAY('Control panel'!$D$10,2,'Hungarian non-working days'!A707:A10705),"",IF(I711="Y",IFERROR(E711/G711,0),"-"))</f>
        <v>-</v>
      </c>
      <c r="I711" s="26" t="str">
        <f>IF(WORKDAY(A711,1,'Hungarian non-working days'!$A$2:$A$1001)=A711+1,"Y","N")</f>
        <v>N</v>
      </c>
    </row>
    <row r="712" spans="1:9" ht="15">
      <c r="A712" s="1">
        <f>'Control panel'!A721</f>
        <v>44616</v>
      </c>
      <c r="B712" s="4">
        <f>'Control panel'!B721-'Control panel'!C721</f>
        <v>0</v>
      </c>
      <c r="C712" s="28">
        <f>IF(B712&lt;0,-'Control panel'!E721*(B712/1000)*IF('Control panel'!$D$8="Yes",1.27,1),-'Control panel'!D721*(B712/1000)*IF('Control panel'!$D$8="Yes",1.27,1))</f>
        <v>0</v>
      </c>
      <c r="D712" s="3">
        <f>'Control panel'!E721*('Control panel'!C721/1000)</f>
        <v>0</v>
      </c>
      <c r="E712" s="3">
        <f ca="1">IF(I712="Y",+SUM(INDIRECT("C"&amp;MATCH(A712,A:A,0)&amp;":C"&amp;MATCH(WORKDAY(A712+1,-2,'Hungarian non-working days'!$A$2:$A$1001),A:A,0))),"-")</f>
        <v>0</v>
      </c>
      <c r="F712" s="3">
        <f ca="1">IF(I712="Y",SUM(INDIRECT("D"&amp;MATCH(A712,A:A,0)&amp;":D"&amp;MATCH(WORKDAY(A712+1,-2,'Hungarian non-working days'!$A$2:$A$1001),A:A,0))),"-")</f>
        <v>0</v>
      </c>
      <c r="G712" s="3"/>
      <c r="H712" s="27">
        <f>IF(A712&lt;WORKDAY('Control panel'!$D$10,2,'Hungarian non-working days'!A708:A10706),"",IF(I712="Y",IFERROR(E712/G712,0),"-"))</f>
        <v>0</v>
      </c>
      <c r="I712" s="26" t="str">
        <f>IF(WORKDAY(A712,1,'Hungarian non-working days'!$A$2:$A$1001)=A712+1,"Y","N")</f>
        <v>Y</v>
      </c>
    </row>
    <row r="713" spans="1:9" ht="15">
      <c r="A713" s="1">
        <f>'Control panel'!A722</f>
        <v>44615</v>
      </c>
      <c r="B713" s="4">
        <f>'Control panel'!B722-'Control panel'!C722</f>
        <v>0</v>
      </c>
      <c r="C713" s="28">
        <f>IF(B713&lt;0,-'Control panel'!E722*(B713/1000)*IF('Control panel'!$D$8="Yes",1.27,1),-'Control panel'!D722*(B713/1000)*IF('Control panel'!$D$8="Yes",1.27,1))</f>
        <v>0</v>
      </c>
      <c r="D713" s="3">
        <f>'Control panel'!E722*('Control panel'!C722/1000)</f>
        <v>0</v>
      </c>
      <c r="E713" s="3">
        <f ca="1">IF(I713="Y",+SUM(INDIRECT("C"&amp;MATCH(A713,A:A,0)&amp;":C"&amp;MATCH(WORKDAY(A713+1,-2,'Hungarian non-working days'!$A$2:$A$1001),A:A,0))),"-")</f>
        <v>0</v>
      </c>
      <c r="F713" s="3">
        <f ca="1">IF(I713="Y",SUM(INDIRECT("D"&amp;MATCH(A713,A:A,0)&amp;":D"&amp;MATCH(WORKDAY(A713+1,-2,'Hungarian non-working days'!$A$2:$A$1001),A:A,0))),"-")</f>
        <v>0</v>
      </c>
      <c r="G713" s="3"/>
      <c r="H713" s="27">
        <f>IF(A713&lt;WORKDAY('Control panel'!$D$10,2,'Hungarian non-working days'!A709:A10707),"",IF(I713="Y",IFERROR(E713/G713,0),"-"))</f>
        <v>0</v>
      </c>
      <c r="I713" s="26" t="str">
        <f>IF(WORKDAY(A713,1,'Hungarian non-working days'!$A$2:$A$1001)=A713+1,"Y","N")</f>
        <v>Y</v>
      </c>
    </row>
    <row r="714" spans="1:9" ht="15">
      <c r="A714" s="1">
        <f>'Control panel'!A723</f>
        <v>44614</v>
      </c>
      <c r="B714" s="4">
        <f>'Control panel'!B723-'Control panel'!C723</f>
        <v>0</v>
      </c>
      <c r="C714" s="28">
        <f>IF(B714&lt;0,-'Control panel'!E723*(B714/1000)*IF('Control panel'!$D$8="Yes",1.27,1),-'Control panel'!D723*(B714/1000)*IF('Control panel'!$D$8="Yes",1.27,1))</f>
        <v>0</v>
      </c>
      <c r="D714" s="3">
        <f>'Control panel'!E723*('Control panel'!C723/1000)</f>
        <v>0</v>
      </c>
      <c r="E714" s="3">
        <f ca="1">IF(I714="Y",+SUM(INDIRECT("C"&amp;MATCH(A714,A:A,0)&amp;":C"&amp;MATCH(WORKDAY(A714+1,-2,'Hungarian non-working days'!$A$2:$A$1001),A:A,0))),"-")</f>
        <v>0</v>
      </c>
      <c r="F714" s="3">
        <f ca="1">IF(I714="Y",SUM(INDIRECT("D"&amp;MATCH(A714,A:A,0)&amp;":D"&amp;MATCH(WORKDAY(A714+1,-2,'Hungarian non-working days'!$A$2:$A$1001),A:A,0))),"-")</f>
        <v>0</v>
      </c>
      <c r="G714" s="3"/>
      <c r="H714" s="27">
        <f>IF(A714&lt;WORKDAY('Control panel'!$D$10,2,'Hungarian non-working days'!A710:A10708),"",IF(I714="Y",IFERROR(E714/G714,0),"-"))</f>
        <v>0</v>
      </c>
      <c r="I714" s="26" t="str">
        <f>IF(WORKDAY(A714,1,'Hungarian non-working days'!$A$2:$A$1001)=A714+1,"Y","N")</f>
        <v>Y</v>
      </c>
    </row>
    <row r="715" spans="1:9" ht="15">
      <c r="A715" s="1">
        <f>'Control panel'!A724</f>
        <v>44613</v>
      </c>
      <c r="B715" s="4">
        <f>'Control panel'!B724-'Control panel'!C724</f>
        <v>0</v>
      </c>
      <c r="C715" s="28">
        <f>IF(B715&lt;0,-'Control panel'!E724*(B715/1000)*IF('Control panel'!$D$8="Yes",1.27,1),-'Control panel'!D724*(B715/1000)*IF('Control panel'!$D$8="Yes",1.27,1))</f>
        <v>0</v>
      </c>
      <c r="D715" s="3">
        <f>'Control panel'!E724*('Control panel'!C724/1000)</f>
        <v>0</v>
      </c>
      <c r="E715" s="3">
        <f ca="1">IF(I715="Y",+SUM(INDIRECT("C"&amp;MATCH(A715,A:A,0)&amp;":C"&amp;MATCH(WORKDAY(A715+1,-2,'Hungarian non-working days'!$A$2:$A$1001),A:A,0))),"-")</f>
        <v>0</v>
      </c>
      <c r="F715" s="3">
        <f ca="1">IF(I715="Y",SUM(INDIRECT("D"&amp;MATCH(A715,A:A,0)&amp;":D"&amp;MATCH(WORKDAY(A715+1,-2,'Hungarian non-working days'!$A$2:$A$1001),A:A,0))),"-")</f>
        <v>0</v>
      </c>
      <c r="G715" s="3"/>
      <c r="H715" s="27">
        <f>IF(A715&lt;WORKDAY('Control panel'!$D$10,2,'Hungarian non-working days'!A711:A10709),"",IF(I715="Y",IFERROR(E715/G715,0),"-"))</f>
        <v>0</v>
      </c>
      <c r="I715" s="26" t="str">
        <f>IF(WORKDAY(A715,1,'Hungarian non-working days'!$A$2:$A$1001)=A715+1,"Y","N")</f>
        <v>Y</v>
      </c>
    </row>
    <row r="716" spans="1:9" ht="15">
      <c r="A716" s="1">
        <f>'Control panel'!A725</f>
        <v>44612</v>
      </c>
      <c r="B716" s="4">
        <f>'Control panel'!B725-'Control panel'!C725</f>
        <v>0</v>
      </c>
      <c r="C716" s="28">
        <f>IF(B716&lt;0,-'Control panel'!E725*(B716/1000)*IF('Control panel'!$D$8="Yes",1.27,1),-'Control panel'!D725*(B716/1000)*IF('Control panel'!$D$8="Yes",1.27,1))</f>
        <v>0</v>
      </c>
      <c r="D716" s="3">
        <f>'Control panel'!E725*('Control panel'!C725/1000)</f>
        <v>0</v>
      </c>
      <c r="E716" s="3">
        <f ca="1">IF(I716="Y",+SUM(INDIRECT("C"&amp;MATCH(A716,A:A,0)&amp;":C"&amp;MATCH(WORKDAY(A716+1,-2,'Hungarian non-working days'!$A$2:$A$1001),A:A,0))),"-")</f>
        <v>0</v>
      </c>
      <c r="F716" s="3">
        <f ca="1">IF(I716="Y",SUM(INDIRECT("D"&amp;MATCH(A716,A:A,0)&amp;":D"&amp;MATCH(WORKDAY(A716+1,-2,'Hungarian non-working days'!$A$2:$A$1001),A:A,0))),"-")</f>
        <v>0</v>
      </c>
      <c r="G716" s="3"/>
      <c r="H716" s="27">
        <f>IF(A716&lt;WORKDAY('Control panel'!$D$10,2,'Hungarian non-working days'!A712:A10710),"",IF(I716="Y",IFERROR(E716/G716,0),"-"))</f>
        <v>0</v>
      </c>
      <c r="I716" s="26" t="str">
        <f>IF(WORKDAY(A716,1,'Hungarian non-working days'!$A$2:$A$1001)=A716+1,"Y","N")</f>
        <v>Y</v>
      </c>
    </row>
    <row r="717" spans="1:9" ht="15">
      <c r="A717" s="1">
        <f>'Control panel'!A726</f>
        <v>44611</v>
      </c>
      <c r="B717" s="4">
        <f>'Control panel'!B726-'Control panel'!C726</f>
        <v>0</v>
      </c>
      <c r="C717" s="28">
        <f>IF(B717&lt;0,-'Control panel'!E726*(B717/1000)*IF('Control panel'!$D$8="Yes",1.27,1),-'Control panel'!D726*(B717/1000)*IF('Control panel'!$D$8="Yes",1.27,1))</f>
        <v>0</v>
      </c>
      <c r="D717" s="3">
        <f>'Control panel'!E726*('Control panel'!C726/1000)</f>
        <v>0</v>
      </c>
      <c r="E717" s="3" t="str">
        <f ca="1">IF(I717="Y",+SUM(INDIRECT("C"&amp;MATCH(A717,A:A,0)&amp;":C"&amp;MATCH(WORKDAY(A717+1,-2,'Hungarian non-working days'!$A$2:$A$1001),A:A,0))),"-")</f>
        <v>-</v>
      </c>
      <c r="F717" s="3" t="str">
        <f ca="1">IF(I717="Y",SUM(INDIRECT("D"&amp;MATCH(A717,A:A,0)&amp;":D"&amp;MATCH(WORKDAY(A717+1,-2,'Hungarian non-working days'!$A$2:$A$1001),A:A,0))),"-")</f>
        <v>-</v>
      </c>
      <c r="G717" s="3"/>
      <c r="H717" s="27" t="str">
        <f>IF(A717&lt;WORKDAY('Control panel'!$D$10,2,'Hungarian non-working days'!A713:A10711),"",IF(I717="Y",IFERROR(E717/G717,0),"-"))</f>
        <v>-</v>
      </c>
      <c r="I717" s="26" t="str">
        <f>IF(WORKDAY(A717,1,'Hungarian non-working days'!$A$2:$A$1001)=A717+1,"Y","N")</f>
        <v>N</v>
      </c>
    </row>
    <row r="718" spans="1:9" ht="15">
      <c r="A718" s="1">
        <f>'Control panel'!A727</f>
        <v>44610</v>
      </c>
      <c r="B718" s="4">
        <f>'Control panel'!B727-'Control panel'!C727</f>
        <v>0</v>
      </c>
      <c r="C718" s="28">
        <f>IF(B718&lt;0,-'Control panel'!E727*(B718/1000)*IF('Control panel'!$D$8="Yes",1.27,1),-'Control panel'!D727*(B718/1000)*IF('Control panel'!$D$8="Yes",1.27,1))</f>
        <v>0</v>
      </c>
      <c r="D718" s="3">
        <f>'Control panel'!E727*('Control panel'!C727/1000)</f>
        <v>0</v>
      </c>
      <c r="E718" s="3" t="str">
        <f ca="1">IF(I718="Y",+SUM(INDIRECT("C"&amp;MATCH(A718,A:A,0)&amp;":C"&amp;MATCH(WORKDAY(A718+1,-2,'Hungarian non-working days'!$A$2:$A$1001),A:A,0))),"-")</f>
        <v>-</v>
      </c>
      <c r="F718" s="3" t="str">
        <f ca="1">IF(I718="Y",SUM(INDIRECT("D"&amp;MATCH(A718,A:A,0)&amp;":D"&amp;MATCH(WORKDAY(A718+1,-2,'Hungarian non-working days'!$A$2:$A$1001),A:A,0))),"-")</f>
        <v>-</v>
      </c>
      <c r="G718" s="3"/>
      <c r="H718" s="27" t="str">
        <f>IF(A718&lt;WORKDAY('Control panel'!$D$10,2,'Hungarian non-working days'!A714:A10712),"",IF(I718="Y",IFERROR(E718/G718,0),"-"))</f>
        <v>-</v>
      </c>
      <c r="I718" s="26" t="str">
        <f>IF(WORKDAY(A718,1,'Hungarian non-working days'!$A$2:$A$1001)=A718+1,"Y","N")</f>
        <v>N</v>
      </c>
    </row>
    <row r="719" spans="1:9" ht="15">
      <c r="A719" s="1">
        <f>'Control panel'!A728</f>
        <v>44609</v>
      </c>
      <c r="B719" s="4">
        <f>'Control panel'!B728-'Control panel'!C728</f>
        <v>0</v>
      </c>
      <c r="C719" s="28">
        <f>IF(B719&lt;0,-'Control panel'!E728*(B719/1000)*IF('Control panel'!$D$8="Yes",1.27,1),-'Control panel'!D728*(B719/1000)*IF('Control panel'!$D$8="Yes",1.27,1))</f>
        <v>0</v>
      </c>
      <c r="D719" s="3">
        <f>'Control panel'!E728*('Control panel'!C728/1000)</f>
        <v>0</v>
      </c>
      <c r="E719" s="3">
        <f ca="1">IF(I719="Y",+SUM(INDIRECT("C"&amp;MATCH(A719,A:A,0)&amp;":C"&amp;MATCH(WORKDAY(A719+1,-2,'Hungarian non-working days'!$A$2:$A$1001),A:A,0))),"-")</f>
        <v>0</v>
      </c>
      <c r="F719" s="3">
        <f ca="1">IF(I719="Y",SUM(INDIRECT("D"&amp;MATCH(A719,A:A,0)&amp;":D"&amp;MATCH(WORKDAY(A719+1,-2,'Hungarian non-working days'!$A$2:$A$1001),A:A,0))),"-")</f>
        <v>0</v>
      </c>
      <c r="G719" s="3"/>
      <c r="H719" s="27">
        <f>IF(A719&lt;WORKDAY('Control panel'!$D$10,2,'Hungarian non-working days'!A715:A10713),"",IF(I719="Y",IFERROR(E719/G719,0),"-"))</f>
        <v>0</v>
      </c>
      <c r="I719" s="26" t="str">
        <f>IF(WORKDAY(A719,1,'Hungarian non-working days'!$A$2:$A$1001)=A719+1,"Y","N")</f>
        <v>Y</v>
      </c>
    </row>
    <row r="720" spans="1:9" ht="15">
      <c r="A720" s="1">
        <f>'Control panel'!A729</f>
        <v>44608</v>
      </c>
      <c r="B720" s="4">
        <f>'Control panel'!B729-'Control panel'!C729</f>
        <v>0</v>
      </c>
      <c r="C720" s="28">
        <f>IF(B720&lt;0,-'Control panel'!E729*(B720/1000)*IF('Control panel'!$D$8="Yes",1.27,1),-'Control panel'!D729*(B720/1000)*IF('Control panel'!$D$8="Yes",1.27,1))</f>
        <v>0</v>
      </c>
      <c r="D720" s="3">
        <f>'Control panel'!E729*('Control panel'!C729/1000)</f>
        <v>0</v>
      </c>
      <c r="E720" s="3">
        <f ca="1">IF(I720="Y",+SUM(INDIRECT("C"&amp;MATCH(A720,A:A,0)&amp;":C"&amp;MATCH(WORKDAY(A720+1,-2,'Hungarian non-working days'!$A$2:$A$1001),A:A,0))),"-")</f>
        <v>0</v>
      </c>
      <c r="F720" s="3">
        <f ca="1">IF(I720="Y",SUM(INDIRECT("D"&amp;MATCH(A720,A:A,0)&amp;":D"&amp;MATCH(WORKDAY(A720+1,-2,'Hungarian non-working days'!$A$2:$A$1001),A:A,0))),"-")</f>
        <v>0</v>
      </c>
      <c r="G720" s="3"/>
      <c r="H720" s="27">
        <f>IF(A720&lt;WORKDAY('Control panel'!$D$10,2,'Hungarian non-working days'!A716:A10714),"",IF(I720="Y",IFERROR(E720/G720,0),"-"))</f>
        <v>0</v>
      </c>
      <c r="I720" s="26" t="str">
        <f>IF(WORKDAY(A720,1,'Hungarian non-working days'!$A$2:$A$1001)=A720+1,"Y","N")</f>
        <v>Y</v>
      </c>
    </row>
    <row r="721" spans="1:9" ht="15">
      <c r="A721" s="1">
        <f>'Control panel'!A730</f>
        <v>44607</v>
      </c>
      <c r="B721" s="4">
        <f>'Control panel'!B730-'Control panel'!C730</f>
        <v>0</v>
      </c>
      <c r="C721" s="28">
        <f>IF(B721&lt;0,-'Control panel'!E730*(B721/1000)*IF('Control panel'!$D$8="Yes",1.27,1),-'Control panel'!D730*(B721/1000)*IF('Control panel'!$D$8="Yes",1.27,1))</f>
        <v>0</v>
      </c>
      <c r="D721" s="3">
        <f>'Control panel'!E730*('Control panel'!C730/1000)</f>
        <v>0</v>
      </c>
      <c r="E721" s="3">
        <f ca="1">IF(I721="Y",+SUM(INDIRECT("C"&amp;MATCH(A721,A:A,0)&amp;":C"&amp;MATCH(WORKDAY(A721+1,-2,'Hungarian non-working days'!$A$2:$A$1001),A:A,0))),"-")</f>
        <v>0</v>
      </c>
      <c r="F721" s="3">
        <f ca="1">IF(I721="Y",SUM(INDIRECT("D"&amp;MATCH(A721,A:A,0)&amp;":D"&amp;MATCH(WORKDAY(A721+1,-2,'Hungarian non-working days'!$A$2:$A$1001),A:A,0))),"-")</f>
        <v>0</v>
      </c>
      <c r="G721" s="3"/>
      <c r="H721" s="27">
        <f>IF(A721&lt;WORKDAY('Control panel'!$D$10,2,'Hungarian non-working days'!A717:A10715),"",IF(I721="Y",IFERROR(E721/G721,0),"-"))</f>
        <v>0</v>
      </c>
      <c r="I721" s="26" t="str">
        <f>IF(WORKDAY(A721,1,'Hungarian non-working days'!$A$2:$A$1001)=A721+1,"Y","N")</f>
        <v>Y</v>
      </c>
    </row>
    <row r="722" spans="1:9" ht="15">
      <c r="A722" s="1">
        <f>'Control panel'!A731</f>
        <v>44606</v>
      </c>
      <c r="B722" s="4">
        <f>'Control panel'!B731-'Control panel'!C731</f>
        <v>0</v>
      </c>
      <c r="C722" s="28">
        <f>IF(B722&lt;0,-'Control panel'!E731*(B722/1000)*IF('Control panel'!$D$8="Yes",1.27,1),-'Control panel'!D731*(B722/1000)*IF('Control panel'!$D$8="Yes",1.27,1))</f>
        <v>0</v>
      </c>
      <c r="D722" s="3">
        <f>'Control panel'!E731*('Control panel'!C731/1000)</f>
        <v>0</v>
      </c>
      <c r="E722" s="3">
        <f ca="1">IF(I722="Y",+SUM(INDIRECT("C"&amp;MATCH(A722,A:A,0)&amp;":C"&amp;MATCH(WORKDAY(A722+1,-2,'Hungarian non-working days'!$A$2:$A$1001),A:A,0))),"-")</f>
        <v>0</v>
      </c>
      <c r="F722" s="3">
        <f ca="1">IF(I722="Y",SUM(INDIRECT("D"&amp;MATCH(A722,A:A,0)&amp;":D"&amp;MATCH(WORKDAY(A722+1,-2,'Hungarian non-working days'!$A$2:$A$1001),A:A,0))),"-")</f>
        <v>0</v>
      </c>
      <c r="G722" s="3"/>
      <c r="H722" s="27">
        <f>IF(A722&lt;WORKDAY('Control panel'!$D$10,2,'Hungarian non-working days'!A718:A10716),"",IF(I722="Y",IFERROR(E722/G722,0),"-"))</f>
        <v>0</v>
      </c>
      <c r="I722" s="26" t="str">
        <f>IF(WORKDAY(A722,1,'Hungarian non-working days'!$A$2:$A$1001)=A722+1,"Y","N")</f>
        <v>Y</v>
      </c>
    </row>
    <row r="723" spans="1:9" ht="15">
      <c r="A723" s="1">
        <f>'Control panel'!A732</f>
        <v>44605</v>
      </c>
      <c r="B723" s="4">
        <f>'Control panel'!B732-'Control panel'!C732</f>
        <v>0</v>
      </c>
      <c r="C723" s="28">
        <f>IF(B723&lt;0,-'Control panel'!E732*(B723/1000)*IF('Control panel'!$D$8="Yes",1.27,1),-'Control panel'!D732*(B723/1000)*IF('Control panel'!$D$8="Yes",1.27,1))</f>
        <v>0</v>
      </c>
      <c r="D723" s="3">
        <f>'Control panel'!E732*('Control panel'!C732/1000)</f>
        <v>0</v>
      </c>
      <c r="E723" s="3">
        <f ca="1">IF(I723="Y",+SUM(INDIRECT("C"&amp;MATCH(A723,A:A,0)&amp;":C"&amp;MATCH(WORKDAY(A723+1,-2,'Hungarian non-working days'!$A$2:$A$1001),A:A,0))),"-")</f>
        <v>0</v>
      </c>
      <c r="F723" s="3">
        <f ca="1">IF(I723="Y",SUM(INDIRECT("D"&amp;MATCH(A723,A:A,0)&amp;":D"&amp;MATCH(WORKDAY(A723+1,-2,'Hungarian non-working days'!$A$2:$A$1001),A:A,0))),"-")</f>
        <v>0</v>
      </c>
      <c r="G723" s="3"/>
      <c r="H723" s="27">
        <f>IF(A723&lt;WORKDAY('Control panel'!$D$10,2,'Hungarian non-working days'!A719:A10717),"",IF(I723="Y",IFERROR(E723/G723,0),"-"))</f>
        <v>0</v>
      </c>
      <c r="I723" s="26" t="str">
        <f>IF(WORKDAY(A723,1,'Hungarian non-working days'!$A$2:$A$1001)=A723+1,"Y","N")</f>
        <v>Y</v>
      </c>
    </row>
    <row r="724" spans="1:9" ht="15">
      <c r="A724" s="1">
        <f>'Control panel'!A733</f>
        <v>44604</v>
      </c>
      <c r="B724" s="4">
        <f>'Control panel'!B733-'Control panel'!C733</f>
        <v>0</v>
      </c>
      <c r="C724" s="28">
        <f>IF(B724&lt;0,-'Control panel'!E733*(B724/1000)*IF('Control panel'!$D$8="Yes",1.27,1),-'Control panel'!D733*(B724/1000)*IF('Control panel'!$D$8="Yes",1.27,1))</f>
        <v>0</v>
      </c>
      <c r="D724" s="3">
        <f>'Control panel'!E733*('Control panel'!C733/1000)</f>
        <v>0</v>
      </c>
      <c r="E724" s="3" t="str">
        <f ca="1">IF(I724="Y",+SUM(INDIRECT("C"&amp;MATCH(A724,A:A,0)&amp;":C"&amp;MATCH(WORKDAY(A724+1,-2,'Hungarian non-working days'!$A$2:$A$1001),A:A,0))),"-")</f>
        <v>-</v>
      </c>
      <c r="F724" s="3" t="str">
        <f ca="1">IF(I724="Y",SUM(INDIRECT("D"&amp;MATCH(A724,A:A,0)&amp;":D"&amp;MATCH(WORKDAY(A724+1,-2,'Hungarian non-working days'!$A$2:$A$1001),A:A,0))),"-")</f>
        <v>-</v>
      </c>
      <c r="G724" s="3"/>
      <c r="H724" s="27" t="str">
        <f>IF(A724&lt;WORKDAY('Control panel'!$D$10,2,'Hungarian non-working days'!A720:A10718),"",IF(I724="Y",IFERROR(E724/G724,0),"-"))</f>
        <v>-</v>
      </c>
      <c r="I724" s="26" t="str">
        <f>IF(WORKDAY(A724,1,'Hungarian non-working days'!$A$2:$A$1001)=A724+1,"Y","N")</f>
        <v>N</v>
      </c>
    </row>
    <row r="725" spans="1:9" ht="15">
      <c r="A725" s="1">
        <f>'Control panel'!A734</f>
        <v>44603</v>
      </c>
      <c r="B725" s="4">
        <f>'Control panel'!B734-'Control panel'!C734</f>
        <v>0</v>
      </c>
      <c r="C725" s="28">
        <f>IF(B725&lt;0,-'Control panel'!E734*(B725/1000)*IF('Control panel'!$D$8="Yes",1.27,1),-'Control panel'!D734*(B725/1000)*IF('Control panel'!$D$8="Yes",1.27,1))</f>
        <v>0</v>
      </c>
      <c r="D725" s="3">
        <f>'Control panel'!E734*('Control panel'!C734/1000)</f>
        <v>0</v>
      </c>
      <c r="E725" s="3" t="str">
        <f ca="1">IF(I725="Y",+SUM(INDIRECT("C"&amp;MATCH(A725,A:A,0)&amp;":C"&amp;MATCH(WORKDAY(A725+1,-2,'Hungarian non-working days'!$A$2:$A$1001),A:A,0))),"-")</f>
        <v>-</v>
      </c>
      <c r="F725" s="3" t="str">
        <f ca="1">IF(I725="Y",SUM(INDIRECT("D"&amp;MATCH(A725,A:A,0)&amp;":D"&amp;MATCH(WORKDAY(A725+1,-2,'Hungarian non-working days'!$A$2:$A$1001),A:A,0))),"-")</f>
        <v>-</v>
      </c>
      <c r="G725" s="3"/>
      <c r="H725" s="27" t="str">
        <f>IF(A725&lt;WORKDAY('Control panel'!$D$10,2,'Hungarian non-working days'!A721:A10719),"",IF(I725="Y",IFERROR(E725/G725,0),"-"))</f>
        <v>-</v>
      </c>
      <c r="I725" s="26" t="str">
        <f>IF(WORKDAY(A725,1,'Hungarian non-working days'!$A$2:$A$1001)=A725+1,"Y","N")</f>
        <v>N</v>
      </c>
    </row>
    <row r="726" spans="1:9" ht="15">
      <c r="A726" s="1">
        <f>'Control panel'!A735</f>
        <v>44602</v>
      </c>
      <c r="B726" s="4">
        <f>'Control panel'!B735-'Control panel'!C735</f>
        <v>0</v>
      </c>
      <c r="C726" s="28">
        <f>IF(B726&lt;0,-'Control panel'!E735*(B726/1000)*IF('Control panel'!$D$8="Yes",1.27,1),-'Control panel'!D735*(B726/1000)*IF('Control panel'!$D$8="Yes",1.27,1))</f>
        <v>0</v>
      </c>
      <c r="D726" s="3">
        <f>'Control panel'!E735*('Control panel'!C735/1000)</f>
        <v>0</v>
      </c>
      <c r="E726" s="3">
        <f ca="1">IF(I726="Y",+SUM(INDIRECT("C"&amp;MATCH(A726,A:A,0)&amp;":C"&amp;MATCH(WORKDAY(A726+1,-2,'Hungarian non-working days'!$A$2:$A$1001),A:A,0))),"-")</f>
        <v>0</v>
      </c>
      <c r="F726" s="3">
        <f ca="1">IF(I726="Y",SUM(INDIRECT("D"&amp;MATCH(A726,A:A,0)&amp;":D"&amp;MATCH(WORKDAY(A726+1,-2,'Hungarian non-working days'!$A$2:$A$1001),A:A,0))),"-")</f>
        <v>0</v>
      </c>
      <c r="G726" s="3"/>
      <c r="H726" s="27">
        <f>IF(A726&lt;WORKDAY('Control panel'!$D$10,2,'Hungarian non-working days'!A722:A10720),"",IF(I726="Y",IFERROR(E726/G726,0),"-"))</f>
        <v>0</v>
      </c>
      <c r="I726" s="26" t="str">
        <f>IF(WORKDAY(A726,1,'Hungarian non-working days'!$A$2:$A$1001)=A726+1,"Y","N")</f>
        <v>Y</v>
      </c>
    </row>
    <row r="727" spans="1:9" ht="15">
      <c r="A727" s="1">
        <f>'Control panel'!A736</f>
        <v>44601</v>
      </c>
      <c r="B727" s="4">
        <f>'Control panel'!B736-'Control panel'!C736</f>
        <v>0</v>
      </c>
      <c r="C727" s="28">
        <f>IF(B727&lt;0,-'Control panel'!E736*(B727/1000)*IF('Control panel'!$D$8="Yes",1.27,1),-'Control panel'!D736*(B727/1000)*IF('Control panel'!$D$8="Yes",1.27,1))</f>
        <v>0</v>
      </c>
      <c r="D727" s="3">
        <f>'Control panel'!E736*('Control panel'!C736/1000)</f>
        <v>0</v>
      </c>
      <c r="E727" s="3">
        <f ca="1">IF(I727="Y",+SUM(INDIRECT("C"&amp;MATCH(A727,A:A,0)&amp;":C"&amp;MATCH(WORKDAY(A727+1,-2,'Hungarian non-working days'!$A$2:$A$1001),A:A,0))),"-")</f>
        <v>0</v>
      </c>
      <c r="F727" s="3">
        <f ca="1">IF(I727="Y",SUM(INDIRECT("D"&amp;MATCH(A727,A:A,0)&amp;":D"&amp;MATCH(WORKDAY(A727+1,-2,'Hungarian non-working days'!$A$2:$A$1001),A:A,0))),"-")</f>
        <v>0</v>
      </c>
      <c r="G727" s="3"/>
      <c r="H727" s="27">
        <f>IF(A727&lt;WORKDAY('Control panel'!$D$10,2,'Hungarian non-working days'!A723:A10721),"",IF(I727="Y",IFERROR(E727/G727,0),"-"))</f>
        <v>0</v>
      </c>
      <c r="I727" s="26" t="str">
        <f>IF(WORKDAY(A727,1,'Hungarian non-working days'!$A$2:$A$1001)=A727+1,"Y","N")</f>
        <v>Y</v>
      </c>
    </row>
    <row r="728" spans="1:9" ht="15">
      <c r="A728" s="1">
        <f>'Control panel'!A737</f>
        <v>44600</v>
      </c>
      <c r="B728" s="4">
        <f>'Control panel'!B737-'Control panel'!C737</f>
        <v>0</v>
      </c>
      <c r="C728" s="28">
        <f>IF(B728&lt;0,-'Control panel'!E737*(B728/1000)*IF('Control panel'!$D$8="Yes",1.27,1),-'Control panel'!D737*(B728/1000)*IF('Control panel'!$D$8="Yes",1.27,1))</f>
        <v>0</v>
      </c>
      <c r="D728" s="3">
        <f>'Control panel'!E737*('Control panel'!C737/1000)</f>
        <v>0</v>
      </c>
      <c r="E728" s="3">
        <f ca="1">IF(I728="Y",+SUM(INDIRECT("C"&amp;MATCH(A728,A:A,0)&amp;":C"&amp;MATCH(WORKDAY(A728+1,-2,'Hungarian non-working days'!$A$2:$A$1001),A:A,0))),"-")</f>
        <v>0</v>
      </c>
      <c r="F728" s="3">
        <f ca="1">IF(I728="Y",SUM(INDIRECT("D"&amp;MATCH(A728,A:A,0)&amp;":D"&amp;MATCH(WORKDAY(A728+1,-2,'Hungarian non-working days'!$A$2:$A$1001),A:A,0))),"-")</f>
        <v>0</v>
      </c>
      <c r="G728" s="3"/>
      <c r="H728" s="27">
        <f>IF(A728&lt;WORKDAY('Control panel'!$D$10,2,'Hungarian non-working days'!A724:A10722),"",IF(I728="Y",IFERROR(E728/G728,0),"-"))</f>
        <v>0</v>
      </c>
      <c r="I728" s="26" t="str">
        <f>IF(WORKDAY(A728,1,'Hungarian non-working days'!$A$2:$A$1001)=A728+1,"Y","N")</f>
        <v>Y</v>
      </c>
    </row>
    <row r="729" spans="1:9" ht="15">
      <c r="A729" s="1">
        <f>'Control panel'!A738</f>
        <v>44599</v>
      </c>
      <c r="B729" s="4">
        <f>'Control panel'!B738-'Control panel'!C738</f>
        <v>0</v>
      </c>
      <c r="C729" s="28">
        <f>IF(B729&lt;0,-'Control panel'!E738*(B729/1000)*IF('Control panel'!$D$8="Yes",1.27,1),-'Control panel'!D738*(B729/1000)*IF('Control panel'!$D$8="Yes",1.27,1))</f>
        <v>0</v>
      </c>
      <c r="D729" s="3">
        <f>'Control panel'!E738*('Control panel'!C738/1000)</f>
        <v>0</v>
      </c>
      <c r="E729" s="3">
        <f ca="1">IF(I729="Y",+SUM(INDIRECT("C"&amp;MATCH(A729,A:A,0)&amp;":C"&amp;MATCH(WORKDAY(A729+1,-2,'Hungarian non-working days'!$A$2:$A$1001),A:A,0))),"-")</f>
        <v>0</v>
      </c>
      <c r="F729" s="3">
        <f ca="1">IF(I729="Y",SUM(INDIRECT("D"&amp;MATCH(A729,A:A,0)&amp;":D"&amp;MATCH(WORKDAY(A729+1,-2,'Hungarian non-working days'!$A$2:$A$1001),A:A,0))),"-")</f>
        <v>0</v>
      </c>
      <c r="G729" s="3"/>
      <c r="H729" s="27">
        <f>IF(A729&lt;WORKDAY('Control panel'!$D$10,2,'Hungarian non-working days'!A725:A10723),"",IF(I729="Y",IFERROR(E729/G729,0),"-"))</f>
        <v>0</v>
      </c>
      <c r="I729" s="26" t="str">
        <f>IF(WORKDAY(A729,1,'Hungarian non-working days'!$A$2:$A$1001)=A729+1,"Y","N")</f>
        <v>Y</v>
      </c>
    </row>
    <row r="730" spans="1:9" ht="15">
      <c r="A730" s="1">
        <f>'Control panel'!A739</f>
        <v>44598</v>
      </c>
      <c r="B730" s="4">
        <f>'Control panel'!B739-'Control panel'!C739</f>
        <v>0</v>
      </c>
      <c r="C730" s="28">
        <f>IF(B730&lt;0,-'Control panel'!E739*(B730/1000)*IF('Control panel'!$D$8="Yes",1.27,1),-'Control panel'!D739*(B730/1000)*IF('Control panel'!$D$8="Yes",1.27,1))</f>
        <v>0</v>
      </c>
      <c r="D730" s="3">
        <f>'Control panel'!E739*('Control panel'!C739/1000)</f>
        <v>0</v>
      </c>
      <c r="E730" s="3">
        <f ca="1">IF(I730="Y",+SUM(INDIRECT("C"&amp;MATCH(A730,A:A,0)&amp;":C"&amp;MATCH(WORKDAY(A730+1,-2,'Hungarian non-working days'!$A$2:$A$1001),A:A,0))),"-")</f>
        <v>0</v>
      </c>
      <c r="F730" s="3">
        <f ca="1">IF(I730="Y",SUM(INDIRECT("D"&amp;MATCH(A730,A:A,0)&amp;":D"&amp;MATCH(WORKDAY(A730+1,-2,'Hungarian non-working days'!$A$2:$A$1001),A:A,0))),"-")</f>
        <v>0</v>
      </c>
      <c r="G730" s="3"/>
      <c r="H730" s="27">
        <f>IF(A730&lt;WORKDAY('Control panel'!$D$10,2,'Hungarian non-working days'!A726:A10724),"",IF(I730="Y",IFERROR(E730/G730,0),"-"))</f>
        <v>0</v>
      </c>
      <c r="I730" s="26" t="str">
        <f>IF(WORKDAY(A730,1,'Hungarian non-working days'!$A$2:$A$1001)=A730+1,"Y","N")</f>
        <v>Y</v>
      </c>
    </row>
    <row r="731" spans="1:9" ht="15">
      <c r="A731" s="1">
        <f>'Control panel'!A740</f>
        <v>44597</v>
      </c>
      <c r="B731" s="4">
        <f>'Control panel'!B740-'Control panel'!C740</f>
        <v>0</v>
      </c>
      <c r="C731" s="28">
        <f>IF(B731&lt;0,-'Control panel'!E740*(B731/1000)*IF('Control panel'!$D$8="Yes",1.27,1),-'Control panel'!D740*(B731/1000)*IF('Control panel'!$D$8="Yes",1.27,1))</f>
        <v>0</v>
      </c>
      <c r="D731" s="3">
        <f>'Control panel'!E740*('Control panel'!C740/1000)</f>
        <v>0</v>
      </c>
      <c r="E731" s="3" t="str">
        <f ca="1">IF(I731="Y",+SUM(INDIRECT("C"&amp;MATCH(A731,A:A,0)&amp;":C"&amp;MATCH(WORKDAY(A731+1,-2,'Hungarian non-working days'!$A$2:$A$1001),A:A,0))),"-")</f>
        <v>-</v>
      </c>
      <c r="F731" s="3" t="str">
        <f ca="1">IF(I731="Y",SUM(INDIRECT("D"&amp;MATCH(A731,A:A,0)&amp;":D"&amp;MATCH(WORKDAY(A731+1,-2,'Hungarian non-working days'!$A$2:$A$1001),A:A,0))),"-")</f>
        <v>-</v>
      </c>
      <c r="G731" s="3"/>
      <c r="H731" s="27" t="str">
        <f>IF(A731&lt;WORKDAY('Control panel'!$D$10,2,'Hungarian non-working days'!A727:A10725),"",IF(I731="Y",IFERROR(E731/G731,0),"-"))</f>
        <v>-</v>
      </c>
      <c r="I731" s="26" t="str">
        <f>IF(WORKDAY(A731,1,'Hungarian non-working days'!$A$2:$A$1001)=A731+1,"Y","N")</f>
        <v>N</v>
      </c>
    </row>
    <row r="732" spans="1:9" ht="15">
      <c r="A732" s="1">
        <f>'Control panel'!A741</f>
        <v>44596</v>
      </c>
      <c r="B732" s="4">
        <f>'Control panel'!B741-'Control panel'!C741</f>
        <v>0</v>
      </c>
      <c r="C732" s="28">
        <f>IF(B732&lt;0,-'Control panel'!E741*(B732/1000)*IF('Control panel'!$D$8="Yes",1.27,1),-'Control panel'!D741*(B732/1000)*IF('Control panel'!$D$8="Yes",1.27,1))</f>
        <v>0</v>
      </c>
      <c r="D732" s="3">
        <f>'Control panel'!E741*('Control panel'!C741/1000)</f>
        <v>0</v>
      </c>
      <c r="E732" s="3" t="str">
        <f ca="1">IF(I732="Y",+SUM(INDIRECT("C"&amp;MATCH(A732,A:A,0)&amp;":C"&amp;MATCH(WORKDAY(A732+1,-2,'Hungarian non-working days'!$A$2:$A$1001),A:A,0))),"-")</f>
        <v>-</v>
      </c>
      <c r="F732" s="3" t="str">
        <f ca="1">IF(I732="Y",SUM(INDIRECT("D"&amp;MATCH(A732,A:A,0)&amp;":D"&amp;MATCH(WORKDAY(A732+1,-2,'Hungarian non-working days'!$A$2:$A$1001),A:A,0))),"-")</f>
        <v>-</v>
      </c>
      <c r="G732" s="3"/>
      <c r="H732" s="27" t="str">
        <f>IF(A732&lt;WORKDAY('Control panel'!$D$10,2,'Hungarian non-working days'!A728:A10726),"",IF(I732="Y",IFERROR(E732/G732,0),"-"))</f>
        <v>-</v>
      </c>
      <c r="I732" s="26" t="str">
        <f>IF(WORKDAY(A732,1,'Hungarian non-working days'!$A$2:$A$1001)=A732+1,"Y","N")</f>
        <v>N</v>
      </c>
    </row>
    <row r="733" spans="1:9" ht="15">
      <c r="A733" s="1">
        <f>'Control panel'!A742</f>
        <v>44595</v>
      </c>
      <c r="B733" s="4">
        <f>'Control panel'!B742-'Control panel'!C742</f>
        <v>0</v>
      </c>
      <c r="C733" s="28">
        <f>IF(B733&lt;0,-'Control panel'!E742*(B733/1000)*IF('Control panel'!$D$8="Yes",1.27,1),-'Control panel'!D742*(B733/1000)*IF('Control panel'!$D$8="Yes",1.27,1))</f>
        <v>0</v>
      </c>
      <c r="D733" s="3">
        <f>'Control panel'!E742*('Control panel'!C742/1000)</f>
        <v>0</v>
      </c>
      <c r="E733" s="3">
        <f ca="1">IF(I733="Y",+SUM(INDIRECT("C"&amp;MATCH(A733,A:A,0)&amp;":C"&amp;MATCH(WORKDAY(A733+1,-2,'Hungarian non-working days'!$A$2:$A$1001),A:A,0))),"-")</f>
        <v>0</v>
      </c>
      <c r="F733" s="3">
        <f ca="1">IF(I733="Y",SUM(INDIRECT("D"&amp;MATCH(A733,A:A,0)&amp;":D"&amp;MATCH(WORKDAY(A733+1,-2,'Hungarian non-working days'!$A$2:$A$1001),A:A,0))),"-")</f>
        <v>0</v>
      </c>
      <c r="G733" s="3"/>
      <c r="H733" s="27">
        <f>IF(A733&lt;WORKDAY('Control panel'!$D$10,2,'Hungarian non-working days'!A729:A10727),"",IF(I733="Y",IFERROR(E733/G733,0),"-"))</f>
        <v>0</v>
      </c>
      <c r="I733" s="26" t="str">
        <f>IF(WORKDAY(A733,1,'Hungarian non-working days'!$A$2:$A$1001)=A733+1,"Y","N")</f>
        <v>Y</v>
      </c>
    </row>
    <row r="734" spans="1:9" ht="15">
      <c r="A734" s="1">
        <f>'Control panel'!A743</f>
        <v>44594</v>
      </c>
      <c r="B734" s="4">
        <f>'Control panel'!B743-'Control panel'!C743</f>
        <v>0</v>
      </c>
      <c r="C734" s="28">
        <f>IF(B734&lt;0,-'Control panel'!E743*(B734/1000)*IF('Control panel'!$D$8="Yes",1.27,1),-'Control panel'!D743*(B734/1000)*IF('Control panel'!$D$8="Yes",1.27,1))</f>
        <v>0</v>
      </c>
      <c r="D734" s="3">
        <f>'Control panel'!E743*('Control panel'!C743/1000)</f>
        <v>0</v>
      </c>
      <c r="E734" s="3">
        <f ca="1">IF(I734="Y",+SUM(INDIRECT("C"&amp;MATCH(A734,A:A,0)&amp;":C"&amp;MATCH(WORKDAY(A734+1,-2,'Hungarian non-working days'!$A$2:$A$1001),A:A,0))),"-")</f>
        <v>0</v>
      </c>
      <c r="F734" s="3">
        <f ca="1">IF(I734="Y",SUM(INDIRECT("D"&amp;MATCH(A734,A:A,0)&amp;":D"&amp;MATCH(WORKDAY(A734+1,-2,'Hungarian non-working days'!$A$2:$A$1001),A:A,0))),"-")</f>
        <v>0</v>
      </c>
      <c r="G734" s="3"/>
      <c r="H734" s="27">
        <f>IF(A734&lt;WORKDAY('Control panel'!$D$10,2,'Hungarian non-working days'!A730:A10728),"",IF(I734="Y",IFERROR(E734/G734,0),"-"))</f>
        <v>0</v>
      </c>
      <c r="I734" s="26" t="str">
        <f>IF(WORKDAY(A734,1,'Hungarian non-working days'!$A$2:$A$1001)=A734+1,"Y","N")</f>
        <v>Y</v>
      </c>
    </row>
    <row r="735" spans="1:9" ht="15">
      <c r="A735" s="1">
        <f>'Control panel'!A744</f>
        <v>44593</v>
      </c>
      <c r="B735" s="4">
        <f>'Control panel'!B744-'Control panel'!C744</f>
        <v>0</v>
      </c>
      <c r="C735" s="28">
        <f>IF(B735&lt;0,-'Control panel'!E744*(B735/1000)*IF('Control panel'!$D$8="Yes",1.27,1),-'Control panel'!D744*(B735/1000)*IF('Control panel'!$D$8="Yes",1.27,1))</f>
        <v>0</v>
      </c>
      <c r="D735" s="3">
        <f>'Control panel'!E744*('Control panel'!C744/1000)</f>
        <v>0</v>
      </c>
      <c r="E735" s="3">
        <f ca="1">IF(I735="Y",+SUM(INDIRECT("C"&amp;MATCH(A735,A:A,0)&amp;":C"&amp;MATCH(WORKDAY(A735+1,-2,'Hungarian non-working days'!$A$2:$A$1001),A:A,0))),"-")</f>
        <v>0</v>
      </c>
      <c r="F735" s="3">
        <f ca="1">IF(I735="Y",SUM(INDIRECT("D"&amp;MATCH(A735,A:A,0)&amp;":D"&amp;MATCH(WORKDAY(A735+1,-2,'Hungarian non-working days'!$A$2:$A$1001),A:A,0))),"-")</f>
        <v>0</v>
      </c>
      <c r="G735" s="3"/>
      <c r="H735" s="27">
        <f>IF(A735&lt;WORKDAY('Control panel'!$D$10,2,'Hungarian non-working days'!A731:A10729),"",IF(I735="Y",IFERROR(E735/G735,0),"-"))</f>
        <v>0</v>
      </c>
      <c r="I735" s="26" t="str">
        <f>IF(WORKDAY(A735,1,'Hungarian non-working days'!$A$2:$A$1001)=A735+1,"Y","N")</f>
        <v>Y</v>
      </c>
    </row>
    <row r="736" spans="1:9" ht="15">
      <c r="A736" s="1">
        <f>'Control panel'!A745</f>
        <v>44592</v>
      </c>
      <c r="B736" s="4">
        <f>'Control panel'!B745-'Control panel'!C745</f>
        <v>0</v>
      </c>
      <c r="C736" s="28">
        <f>IF(B736&lt;0,-'Control panel'!E745*(B736/1000)*IF('Control panel'!$D$8="Yes",1.27,1),-'Control panel'!D745*(B736/1000)*IF('Control panel'!$D$8="Yes",1.27,1))</f>
        <v>0</v>
      </c>
      <c r="D736" s="3">
        <f>'Control panel'!E745*('Control panel'!C745/1000)</f>
        <v>0</v>
      </c>
      <c r="E736" s="3">
        <f ca="1">IF(I736="Y",+SUM(INDIRECT("C"&amp;MATCH(A736,A:A,0)&amp;":C"&amp;MATCH(WORKDAY(A736+1,-2,'Hungarian non-working days'!$A$2:$A$1001),A:A,0))),"-")</f>
        <v>0</v>
      </c>
      <c r="F736" s="3">
        <f ca="1">IF(I736="Y",SUM(INDIRECT("D"&amp;MATCH(A736,A:A,0)&amp;":D"&amp;MATCH(WORKDAY(A736+1,-2,'Hungarian non-working days'!$A$2:$A$1001),A:A,0))),"-")</f>
        <v>0</v>
      </c>
      <c r="G736" s="3"/>
      <c r="H736" s="27">
        <f>IF(A736&lt;WORKDAY('Control panel'!$D$10,2,'Hungarian non-working days'!A732:A10730),"",IF(I736="Y",IFERROR(E736/G736,0),"-"))</f>
        <v>0</v>
      </c>
      <c r="I736" s="26" t="str">
        <f>IF(WORKDAY(A736,1,'Hungarian non-working days'!$A$2:$A$1001)=A736+1,"Y","N")</f>
        <v>Y</v>
      </c>
    </row>
    <row r="737" spans="1:9" ht="15">
      <c r="A737" s="1">
        <f>'Control panel'!A746</f>
        <v>44591</v>
      </c>
      <c r="B737" s="4">
        <f>'Control panel'!B746-'Control panel'!C746</f>
        <v>0</v>
      </c>
      <c r="C737" s="28">
        <f>IF(B737&lt;0,-'Control panel'!E746*(B737/1000)*IF('Control panel'!$D$8="Yes",1.27,1),-'Control panel'!D746*(B737/1000)*IF('Control panel'!$D$8="Yes",1.27,1))</f>
        <v>0</v>
      </c>
      <c r="D737" s="3">
        <f>'Control panel'!E746*('Control panel'!C746/1000)</f>
        <v>0</v>
      </c>
      <c r="E737" s="3">
        <f ca="1">IF(I737="Y",+SUM(INDIRECT("C"&amp;MATCH(A737,A:A,0)&amp;":C"&amp;MATCH(WORKDAY(A737+1,-2,'Hungarian non-working days'!$A$2:$A$1001),A:A,0))),"-")</f>
        <v>0</v>
      </c>
      <c r="F737" s="3">
        <f ca="1">IF(I737="Y",SUM(INDIRECT("D"&amp;MATCH(A737,A:A,0)&amp;":D"&amp;MATCH(WORKDAY(A737+1,-2,'Hungarian non-working days'!$A$2:$A$1001),A:A,0))),"-")</f>
        <v>0</v>
      </c>
      <c r="G737" s="3"/>
      <c r="H737" s="27">
        <f>IF(A737&lt;WORKDAY('Control panel'!$D$10,2,'Hungarian non-working days'!A733:A10731),"",IF(I737="Y",IFERROR(E737/G737,0),"-"))</f>
        <v>0</v>
      </c>
      <c r="I737" s="26" t="str">
        <f>IF(WORKDAY(A737,1,'Hungarian non-working days'!$A$2:$A$1001)=A737+1,"Y","N")</f>
        <v>Y</v>
      </c>
    </row>
    <row r="738" spans="1:9" ht="15">
      <c r="A738" s="1">
        <f>'Control panel'!A747</f>
        <v>44590</v>
      </c>
      <c r="B738" s="4">
        <f>'Control panel'!B747-'Control panel'!C747</f>
        <v>0</v>
      </c>
      <c r="C738" s="28">
        <f>IF(B738&lt;0,-'Control panel'!E747*(B738/1000)*IF('Control panel'!$D$8="Yes",1.27,1),-'Control panel'!D747*(B738/1000)*IF('Control panel'!$D$8="Yes",1.27,1))</f>
        <v>0</v>
      </c>
      <c r="D738" s="3">
        <f>'Control panel'!E747*('Control panel'!C747/1000)</f>
        <v>0</v>
      </c>
      <c r="E738" s="3" t="str">
        <f ca="1">IF(I738="Y",+SUM(INDIRECT("C"&amp;MATCH(A738,A:A,0)&amp;":C"&amp;MATCH(WORKDAY(A738+1,-2,'Hungarian non-working days'!$A$2:$A$1001),A:A,0))),"-")</f>
        <v>-</v>
      </c>
      <c r="F738" s="3" t="str">
        <f ca="1">IF(I738="Y",SUM(INDIRECT("D"&amp;MATCH(A738,A:A,0)&amp;":D"&amp;MATCH(WORKDAY(A738+1,-2,'Hungarian non-working days'!$A$2:$A$1001),A:A,0))),"-")</f>
        <v>-</v>
      </c>
      <c r="G738" s="3"/>
      <c r="H738" s="27" t="str">
        <f>IF(A738&lt;WORKDAY('Control panel'!$D$10,2,'Hungarian non-working days'!A734:A10732),"",IF(I738="Y",IFERROR(E738/G738,0),"-"))</f>
        <v>-</v>
      </c>
      <c r="I738" s="26" t="str">
        <f>IF(WORKDAY(A738,1,'Hungarian non-working days'!$A$2:$A$1001)=A738+1,"Y","N")</f>
        <v>N</v>
      </c>
    </row>
    <row r="739" spans="1:9" ht="15">
      <c r="A739" s="1">
        <f>'Control panel'!A748</f>
        <v>44589</v>
      </c>
      <c r="B739" s="4">
        <f>'Control panel'!B748-'Control panel'!C748</f>
        <v>0</v>
      </c>
      <c r="C739" s="28">
        <f>IF(B739&lt;0,-'Control panel'!E748*(B739/1000)*IF('Control panel'!$D$8="Yes",1.27,1),-'Control panel'!D748*(B739/1000)*IF('Control panel'!$D$8="Yes",1.27,1))</f>
        <v>0</v>
      </c>
      <c r="D739" s="3">
        <f>'Control panel'!E748*('Control panel'!C748/1000)</f>
        <v>0</v>
      </c>
      <c r="E739" s="3" t="str">
        <f ca="1">IF(I739="Y",+SUM(INDIRECT("C"&amp;MATCH(A739,A:A,0)&amp;":C"&amp;MATCH(WORKDAY(A739+1,-2,'Hungarian non-working days'!$A$2:$A$1001),A:A,0))),"-")</f>
        <v>-</v>
      </c>
      <c r="F739" s="3" t="str">
        <f ca="1">IF(I739="Y",SUM(INDIRECT("D"&amp;MATCH(A739,A:A,0)&amp;":D"&amp;MATCH(WORKDAY(A739+1,-2,'Hungarian non-working days'!$A$2:$A$1001),A:A,0))),"-")</f>
        <v>-</v>
      </c>
      <c r="G739" s="3"/>
      <c r="H739" s="27" t="str">
        <f>IF(A739&lt;WORKDAY('Control panel'!$D$10,2,'Hungarian non-working days'!A735:A10733),"",IF(I739="Y",IFERROR(E739/G739,0),"-"))</f>
        <v>-</v>
      </c>
      <c r="I739" s="26" t="str">
        <f>IF(WORKDAY(A739,1,'Hungarian non-working days'!$A$2:$A$1001)=A739+1,"Y","N")</f>
        <v>N</v>
      </c>
    </row>
    <row r="740" spans="1:9" ht="15">
      <c r="A740" s="1">
        <f>'Control panel'!A749</f>
        <v>44588</v>
      </c>
      <c r="B740" s="4">
        <f>'Control panel'!B749-'Control panel'!C749</f>
        <v>0</v>
      </c>
      <c r="C740" s="28">
        <f>IF(B740&lt;0,-'Control panel'!E749*(B740/1000)*IF('Control panel'!$D$8="Yes",1.27,1),-'Control panel'!D749*(B740/1000)*IF('Control panel'!$D$8="Yes",1.27,1))</f>
        <v>0</v>
      </c>
      <c r="D740" s="3">
        <f>'Control panel'!E749*('Control panel'!C749/1000)</f>
        <v>0</v>
      </c>
      <c r="E740" s="3">
        <f ca="1">IF(I740="Y",+SUM(INDIRECT("C"&amp;MATCH(A740,A:A,0)&amp;":C"&amp;MATCH(WORKDAY(A740+1,-2,'Hungarian non-working days'!$A$2:$A$1001),A:A,0))),"-")</f>
        <v>0</v>
      </c>
      <c r="F740" s="3">
        <f ca="1">IF(I740="Y",SUM(INDIRECT("D"&amp;MATCH(A740,A:A,0)&amp;":D"&amp;MATCH(WORKDAY(A740+1,-2,'Hungarian non-working days'!$A$2:$A$1001),A:A,0))),"-")</f>
        <v>0</v>
      </c>
      <c r="G740" s="3"/>
      <c r="H740" s="27">
        <f>IF(A740&lt;WORKDAY('Control panel'!$D$10,2,'Hungarian non-working days'!A736:A10734),"",IF(I740="Y",IFERROR(E740/G740,0),"-"))</f>
        <v>0</v>
      </c>
      <c r="I740" s="26" t="str">
        <f>IF(WORKDAY(A740,1,'Hungarian non-working days'!$A$2:$A$1001)=A740+1,"Y","N")</f>
        <v>Y</v>
      </c>
    </row>
    <row r="741" spans="1:9" ht="15">
      <c r="A741" s="1">
        <f>'Control panel'!A750</f>
        <v>44587</v>
      </c>
      <c r="B741" s="4">
        <f>'Control panel'!B750-'Control panel'!C750</f>
        <v>0</v>
      </c>
      <c r="C741" s="28">
        <f>IF(B741&lt;0,-'Control panel'!E750*(B741/1000)*IF('Control panel'!$D$8="Yes",1.27,1),-'Control panel'!D750*(B741/1000)*IF('Control panel'!$D$8="Yes",1.27,1))</f>
        <v>0</v>
      </c>
      <c r="D741" s="3">
        <f>'Control panel'!E750*('Control panel'!C750/1000)</f>
        <v>0</v>
      </c>
      <c r="E741" s="3">
        <f ca="1">IF(I741="Y",+SUM(INDIRECT("C"&amp;MATCH(A741,A:A,0)&amp;":C"&amp;MATCH(WORKDAY(A741+1,-2,'Hungarian non-working days'!$A$2:$A$1001),A:A,0))),"-")</f>
        <v>0</v>
      </c>
      <c r="F741" s="3">
        <f ca="1">IF(I741="Y",SUM(INDIRECT("D"&amp;MATCH(A741,A:A,0)&amp;":D"&amp;MATCH(WORKDAY(A741+1,-2,'Hungarian non-working days'!$A$2:$A$1001),A:A,0))),"-")</f>
        <v>0</v>
      </c>
      <c r="G741" s="3"/>
      <c r="H741" s="27">
        <f>IF(A741&lt;WORKDAY('Control panel'!$D$10,2,'Hungarian non-working days'!A737:A10735),"",IF(I741="Y",IFERROR(E741/G741,0),"-"))</f>
        <v>0</v>
      </c>
      <c r="I741" s="26" t="str">
        <f>IF(WORKDAY(A741,1,'Hungarian non-working days'!$A$2:$A$1001)=A741+1,"Y","N")</f>
        <v>Y</v>
      </c>
    </row>
    <row r="742" spans="1:9" ht="15">
      <c r="A742" s="1">
        <f>'Control panel'!A751</f>
        <v>44586</v>
      </c>
      <c r="B742" s="4">
        <f>'Control panel'!B751-'Control panel'!C751</f>
        <v>0</v>
      </c>
      <c r="C742" s="28">
        <f>IF(B742&lt;0,-'Control panel'!E751*(B742/1000)*IF('Control panel'!$D$8="Yes",1.27,1),-'Control panel'!D751*(B742/1000)*IF('Control panel'!$D$8="Yes",1.27,1))</f>
        <v>0</v>
      </c>
      <c r="D742" s="3">
        <f>'Control panel'!E751*('Control panel'!C751/1000)</f>
        <v>0</v>
      </c>
      <c r="E742" s="3">
        <f ca="1">IF(I742="Y",+SUM(INDIRECT("C"&amp;MATCH(A742,A:A,0)&amp;":C"&amp;MATCH(WORKDAY(A742+1,-2,'Hungarian non-working days'!$A$2:$A$1001),A:A,0))),"-")</f>
        <v>0</v>
      </c>
      <c r="F742" s="3">
        <f ca="1">IF(I742="Y",SUM(INDIRECT("D"&amp;MATCH(A742,A:A,0)&amp;":D"&amp;MATCH(WORKDAY(A742+1,-2,'Hungarian non-working days'!$A$2:$A$1001),A:A,0))),"-")</f>
        <v>0</v>
      </c>
      <c r="G742" s="3"/>
      <c r="H742" s="27">
        <f>IF(A742&lt;WORKDAY('Control panel'!$D$10,2,'Hungarian non-working days'!A738:A10736),"",IF(I742="Y",IFERROR(E742/G742,0),"-"))</f>
        <v>0</v>
      </c>
      <c r="I742" s="26" t="str">
        <f>IF(WORKDAY(A742,1,'Hungarian non-working days'!$A$2:$A$1001)=A742+1,"Y","N")</f>
        <v>Y</v>
      </c>
    </row>
    <row r="743" spans="1:9" ht="15">
      <c r="A743" s="1">
        <f>'Control panel'!A752</f>
        <v>44585</v>
      </c>
      <c r="B743" s="4">
        <f>'Control panel'!B752-'Control panel'!C752</f>
        <v>0</v>
      </c>
      <c r="C743" s="28">
        <f>IF(B743&lt;0,-'Control panel'!E752*(B743/1000)*IF('Control panel'!$D$8="Yes",1.27,1),-'Control panel'!D752*(B743/1000)*IF('Control panel'!$D$8="Yes",1.27,1))</f>
        <v>0</v>
      </c>
      <c r="D743" s="3">
        <f>'Control panel'!E752*('Control panel'!C752/1000)</f>
        <v>0</v>
      </c>
      <c r="E743" s="3">
        <f ca="1">IF(I743="Y",+SUM(INDIRECT("C"&amp;MATCH(A743,A:A,0)&amp;":C"&amp;MATCH(WORKDAY(A743+1,-2,'Hungarian non-working days'!$A$2:$A$1001),A:A,0))),"-")</f>
        <v>0</v>
      </c>
      <c r="F743" s="3">
        <f ca="1">IF(I743="Y",SUM(INDIRECT("D"&amp;MATCH(A743,A:A,0)&amp;":D"&amp;MATCH(WORKDAY(A743+1,-2,'Hungarian non-working days'!$A$2:$A$1001),A:A,0))),"-")</f>
        <v>0</v>
      </c>
      <c r="G743" s="3"/>
      <c r="H743" s="27">
        <f>IF(A743&lt;WORKDAY('Control panel'!$D$10,2,'Hungarian non-working days'!A739:A10737),"",IF(I743="Y",IFERROR(E743/G743,0),"-"))</f>
        <v>0</v>
      </c>
      <c r="I743" s="26" t="str">
        <f>IF(WORKDAY(A743,1,'Hungarian non-working days'!$A$2:$A$1001)=A743+1,"Y","N")</f>
        <v>Y</v>
      </c>
    </row>
    <row r="744" spans="1:9" ht="15">
      <c r="A744" s="1">
        <f>'Control panel'!A753</f>
        <v>44584</v>
      </c>
      <c r="B744" s="4">
        <f>'Control panel'!B753-'Control panel'!C753</f>
        <v>0</v>
      </c>
      <c r="C744" s="28">
        <f>IF(B744&lt;0,-'Control panel'!E753*(B744/1000)*IF('Control panel'!$D$8="Yes",1.27,1),-'Control panel'!D753*(B744/1000)*IF('Control panel'!$D$8="Yes",1.27,1))</f>
        <v>0</v>
      </c>
      <c r="D744" s="3">
        <f>'Control panel'!E753*('Control panel'!C753/1000)</f>
        <v>0</v>
      </c>
      <c r="E744" s="3">
        <f ca="1">IF(I744="Y",+SUM(INDIRECT("C"&amp;MATCH(A744,A:A,0)&amp;":C"&amp;MATCH(WORKDAY(A744+1,-2,'Hungarian non-working days'!$A$2:$A$1001),A:A,0))),"-")</f>
        <v>0</v>
      </c>
      <c r="F744" s="3">
        <f ca="1">IF(I744="Y",SUM(INDIRECT("D"&amp;MATCH(A744,A:A,0)&amp;":D"&amp;MATCH(WORKDAY(A744+1,-2,'Hungarian non-working days'!$A$2:$A$1001),A:A,0))),"-")</f>
        <v>0</v>
      </c>
      <c r="G744" s="3"/>
      <c r="H744" s="27">
        <f>IF(A744&lt;WORKDAY('Control panel'!$D$10,2,'Hungarian non-working days'!A740:A10738),"",IF(I744="Y",IFERROR(E744/G744,0),"-"))</f>
        <v>0</v>
      </c>
      <c r="I744" s="26" t="str">
        <f>IF(WORKDAY(A744,1,'Hungarian non-working days'!$A$2:$A$1001)=A744+1,"Y","N")</f>
        <v>Y</v>
      </c>
    </row>
    <row r="745" spans="1:9" ht="15">
      <c r="A745" s="1">
        <f>'Control panel'!A754</f>
        <v>44583</v>
      </c>
      <c r="B745" s="4">
        <f>'Control panel'!B754-'Control panel'!C754</f>
        <v>0</v>
      </c>
      <c r="C745" s="28">
        <f>IF(B745&lt;0,-'Control panel'!E754*(B745/1000)*IF('Control panel'!$D$8="Yes",1.27,1),-'Control panel'!D754*(B745/1000)*IF('Control panel'!$D$8="Yes",1.27,1))</f>
        <v>0</v>
      </c>
      <c r="D745" s="3">
        <f>'Control panel'!E754*('Control panel'!C754/1000)</f>
        <v>0</v>
      </c>
      <c r="E745" s="3" t="str">
        <f ca="1">IF(I745="Y",+SUM(INDIRECT("C"&amp;MATCH(A745,A:A,0)&amp;":C"&amp;MATCH(WORKDAY(A745+1,-2,'Hungarian non-working days'!$A$2:$A$1001),A:A,0))),"-")</f>
        <v>-</v>
      </c>
      <c r="F745" s="3" t="str">
        <f ca="1">IF(I745="Y",SUM(INDIRECT("D"&amp;MATCH(A745,A:A,0)&amp;":D"&amp;MATCH(WORKDAY(A745+1,-2,'Hungarian non-working days'!$A$2:$A$1001),A:A,0))),"-")</f>
        <v>-</v>
      </c>
      <c r="G745" s="3"/>
      <c r="H745" s="27" t="str">
        <f>IF(A745&lt;WORKDAY('Control panel'!$D$10,2,'Hungarian non-working days'!A741:A10739),"",IF(I745="Y",IFERROR(E745/G745,0),"-"))</f>
        <v>-</v>
      </c>
      <c r="I745" s="26" t="str">
        <f>IF(WORKDAY(A745,1,'Hungarian non-working days'!$A$2:$A$1001)=A745+1,"Y","N")</f>
        <v>N</v>
      </c>
    </row>
    <row r="746" spans="1:9" ht="15">
      <c r="A746" s="1">
        <f>'Control panel'!A755</f>
        <v>44582</v>
      </c>
      <c r="B746" s="4">
        <f>'Control panel'!B755-'Control panel'!C755</f>
        <v>0</v>
      </c>
      <c r="C746" s="28">
        <f>IF(B746&lt;0,-'Control panel'!E755*(B746/1000)*IF('Control panel'!$D$8="Yes",1.27,1),-'Control panel'!D755*(B746/1000)*IF('Control panel'!$D$8="Yes",1.27,1))</f>
        <v>0</v>
      </c>
      <c r="D746" s="3">
        <f>'Control panel'!E755*('Control panel'!C755/1000)</f>
        <v>0</v>
      </c>
      <c r="E746" s="3" t="str">
        <f ca="1">IF(I746="Y",+SUM(INDIRECT("C"&amp;MATCH(A746,A:A,0)&amp;":C"&amp;MATCH(WORKDAY(A746+1,-2,'Hungarian non-working days'!$A$2:$A$1001),A:A,0))),"-")</f>
        <v>-</v>
      </c>
      <c r="F746" s="3" t="str">
        <f ca="1">IF(I746="Y",SUM(INDIRECT("D"&amp;MATCH(A746,A:A,0)&amp;":D"&amp;MATCH(WORKDAY(A746+1,-2,'Hungarian non-working days'!$A$2:$A$1001),A:A,0))),"-")</f>
        <v>-</v>
      </c>
      <c r="G746" s="3"/>
      <c r="H746" s="27" t="str">
        <f>IF(A746&lt;WORKDAY('Control panel'!$D$10,2,'Hungarian non-working days'!A742:A10740),"",IF(I746="Y",IFERROR(E746/G746,0),"-"))</f>
        <v>-</v>
      </c>
      <c r="I746" s="26" t="str">
        <f>IF(WORKDAY(A746,1,'Hungarian non-working days'!$A$2:$A$1001)=A746+1,"Y","N")</f>
        <v>N</v>
      </c>
    </row>
    <row r="747" spans="1:9" ht="15">
      <c r="A747" s="1">
        <f>'Control panel'!A756</f>
        <v>44581</v>
      </c>
      <c r="B747" s="4">
        <f>'Control panel'!B756-'Control panel'!C756</f>
        <v>0</v>
      </c>
      <c r="C747" s="28">
        <f>IF(B747&lt;0,-'Control panel'!E756*(B747/1000)*IF('Control panel'!$D$8="Yes",1.27,1),-'Control panel'!D756*(B747/1000)*IF('Control panel'!$D$8="Yes",1.27,1))</f>
        <v>0</v>
      </c>
      <c r="D747" s="3">
        <f>'Control panel'!E756*('Control panel'!C756/1000)</f>
        <v>0</v>
      </c>
      <c r="E747" s="3">
        <f ca="1">IF(I747="Y",+SUM(INDIRECT("C"&amp;MATCH(A747,A:A,0)&amp;":C"&amp;MATCH(WORKDAY(A747+1,-2,'Hungarian non-working days'!$A$2:$A$1001),A:A,0))),"-")</f>
        <v>0</v>
      </c>
      <c r="F747" s="3">
        <f ca="1">IF(I747="Y",SUM(INDIRECT("D"&amp;MATCH(A747,A:A,0)&amp;":D"&amp;MATCH(WORKDAY(A747+1,-2,'Hungarian non-working days'!$A$2:$A$1001),A:A,0))),"-")</f>
        <v>0</v>
      </c>
      <c r="G747" s="3"/>
      <c r="H747" s="27">
        <f>IF(A747&lt;WORKDAY('Control panel'!$D$10,2,'Hungarian non-working days'!A743:A10741),"",IF(I747="Y",IFERROR(E747/G747,0),"-"))</f>
        <v>0</v>
      </c>
      <c r="I747" s="26" t="str">
        <f>IF(WORKDAY(A747,1,'Hungarian non-working days'!$A$2:$A$1001)=A747+1,"Y","N")</f>
        <v>Y</v>
      </c>
    </row>
    <row r="748" spans="1:9" ht="15">
      <c r="A748" s="1">
        <f>'Control panel'!A757</f>
        <v>44580</v>
      </c>
      <c r="B748" s="4">
        <f>'Control panel'!B757-'Control panel'!C757</f>
        <v>0</v>
      </c>
      <c r="C748" s="28">
        <f>IF(B748&lt;0,-'Control panel'!E757*(B748/1000)*IF('Control panel'!$D$8="Yes",1.27,1),-'Control panel'!D757*(B748/1000)*IF('Control panel'!$D$8="Yes",1.27,1))</f>
        <v>0</v>
      </c>
      <c r="D748" s="3">
        <f>'Control panel'!E757*('Control panel'!C757/1000)</f>
        <v>0</v>
      </c>
      <c r="E748" s="3">
        <f ca="1">IF(I748="Y",+SUM(INDIRECT("C"&amp;MATCH(A748,A:A,0)&amp;":C"&amp;MATCH(WORKDAY(A748+1,-2,'Hungarian non-working days'!$A$2:$A$1001),A:A,0))),"-")</f>
        <v>0</v>
      </c>
      <c r="F748" s="3">
        <f ca="1">IF(I748="Y",SUM(INDIRECT("D"&amp;MATCH(A748,A:A,0)&amp;":D"&amp;MATCH(WORKDAY(A748+1,-2,'Hungarian non-working days'!$A$2:$A$1001),A:A,0))),"-")</f>
        <v>0</v>
      </c>
      <c r="G748" s="3"/>
      <c r="H748" s="27">
        <f>IF(A748&lt;WORKDAY('Control panel'!$D$10,2,'Hungarian non-working days'!A744:A10742),"",IF(I748="Y",IFERROR(E748/G748,0),"-"))</f>
        <v>0</v>
      </c>
      <c r="I748" s="26" t="str">
        <f>IF(WORKDAY(A748,1,'Hungarian non-working days'!$A$2:$A$1001)=A748+1,"Y","N")</f>
        <v>Y</v>
      </c>
    </row>
    <row r="749" spans="1:9" ht="15">
      <c r="A749" s="1">
        <f>'Control panel'!A758</f>
        <v>44579</v>
      </c>
      <c r="B749" s="4">
        <f>'Control panel'!B758-'Control panel'!C758</f>
        <v>0</v>
      </c>
      <c r="C749" s="28">
        <f>IF(B749&lt;0,-'Control panel'!E758*(B749/1000)*IF('Control panel'!$D$8="Yes",1.27,1),-'Control panel'!D758*(B749/1000)*IF('Control panel'!$D$8="Yes",1.27,1))</f>
        <v>0</v>
      </c>
      <c r="D749" s="3">
        <f>'Control panel'!E758*('Control panel'!C758/1000)</f>
        <v>0</v>
      </c>
      <c r="E749" s="3">
        <f ca="1">IF(I749="Y",+SUM(INDIRECT("C"&amp;MATCH(A749,A:A,0)&amp;":C"&amp;MATCH(WORKDAY(A749+1,-2,'Hungarian non-working days'!$A$2:$A$1001),A:A,0))),"-")</f>
        <v>0</v>
      </c>
      <c r="F749" s="3">
        <f ca="1">IF(I749="Y",SUM(INDIRECT("D"&amp;MATCH(A749,A:A,0)&amp;":D"&amp;MATCH(WORKDAY(A749+1,-2,'Hungarian non-working days'!$A$2:$A$1001),A:A,0))),"-")</f>
        <v>0</v>
      </c>
      <c r="G749" s="3"/>
      <c r="H749" s="27">
        <f>IF(A749&lt;WORKDAY('Control panel'!$D$10,2,'Hungarian non-working days'!A745:A10743),"",IF(I749="Y",IFERROR(E749/G749,0),"-"))</f>
        <v>0</v>
      </c>
      <c r="I749" s="26" t="str">
        <f>IF(WORKDAY(A749,1,'Hungarian non-working days'!$A$2:$A$1001)=A749+1,"Y","N")</f>
        <v>Y</v>
      </c>
    </row>
    <row r="750" spans="1:9" ht="15">
      <c r="A750" s="1">
        <f>'Control panel'!A759</f>
        <v>44578</v>
      </c>
      <c r="B750" s="4">
        <f>'Control panel'!B759-'Control panel'!C759</f>
        <v>0</v>
      </c>
      <c r="C750" s="28">
        <f>IF(B750&lt;0,-'Control panel'!E759*(B750/1000)*IF('Control panel'!$D$8="Yes",1.27,1),-'Control panel'!D759*(B750/1000)*IF('Control panel'!$D$8="Yes",1.27,1))</f>
        <v>0</v>
      </c>
      <c r="D750" s="3">
        <f>'Control panel'!E759*('Control panel'!C759/1000)</f>
        <v>0</v>
      </c>
      <c r="E750" s="3">
        <f ca="1">IF(I750="Y",+SUM(INDIRECT("C"&amp;MATCH(A750,A:A,0)&amp;":C"&amp;MATCH(WORKDAY(A750+1,-2,'Hungarian non-working days'!$A$2:$A$1001),A:A,0))),"-")</f>
        <v>0</v>
      </c>
      <c r="F750" s="3">
        <f ca="1">IF(I750="Y",SUM(INDIRECT("D"&amp;MATCH(A750,A:A,0)&amp;":D"&amp;MATCH(WORKDAY(A750+1,-2,'Hungarian non-working days'!$A$2:$A$1001),A:A,0))),"-")</f>
        <v>0</v>
      </c>
      <c r="G750" s="3"/>
      <c r="H750" s="27">
        <f>IF(A750&lt;WORKDAY('Control panel'!$D$10,2,'Hungarian non-working days'!A746:A10744),"",IF(I750="Y",IFERROR(E750/G750,0),"-"))</f>
        <v>0</v>
      </c>
      <c r="I750" s="26" t="str">
        <f>IF(WORKDAY(A750,1,'Hungarian non-working days'!$A$2:$A$1001)=A750+1,"Y","N")</f>
        <v>Y</v>
      </c>
    </row>
    <row r="751" spans="1:9" ht="15">
      <c r="A751" s="1">
        <f>'Control panel'!A760</f>
        <v>44577</v>
      </c>
      <c r="B751" s="4">
        <f>'Control panel'!B760-'Control panel'!C760</f>
        <v>0</v>
      </c>
      <c r="C751" s="28">
        <f>IF(B751&lt;0,-'Control panel'!E760*(B751/1000)*IF('Control panel'!$D$8="Yes",1.27,1),-'Control panel'!D760*(B751/1000)*IF('Control panel'!$D$8="Yes",1.27,1))</f>
        <v>0</v>
      </c>
      <c r="D751" s="3">
        <f>'Control panel'!E760*('Control panel'!C760/1000)</f>
        <v>0</v>
      </c>
      <c r="E751" s="3">
        <f ca="1">IF(I751="Y",+SUM(INDIRECT("C"&amp;MATCH(A751,A:A,0)&amp;":C"&amp;MATCH(WORKDAY(A751+1,-2,'Hungarian non-working days'!$A$2:$A$1001),A:A,0))),"-")</f>
        <v>0</v>
      </c>
      <c r="F751" s="3">
        <f ca="1">IF(I751="Y",SUM(INDIRECT("D"&amp;MATCH(A751,A:A,0)&amp;":D"&amp;MATCH(WORKDAY(A751+1,-2,'Hungarian non-working days'!$A$2:$A$1001),A:A,0))),"-")</f>
        <v>0</v>
      </c>
      <c r="G751" s="3"/>
      <c r="H751" s="27">
        <f>IF(A751&lt;WORKDAY('Control panel'!$D$10,2,'Hungarian non-working days'!A747:A10745),"",IF(I751="Y",IFERROR(E751/G751,0),"-"))</f>
        <v>0</v>
      </c>
      <c r="I751" s="26" t="str">
        <f>IF(WORKDAY(A751,1,'Hungarian non-working days'!$A$2:$A$1001)=A751+1,"Y","N")</f>
        <v>Y</v>
      </c>
    </row>
    <row r="752" spans="1:9" ht="15">
      <c r="A752" s="1">
        <f>'Control panel'!A761</f>
        <v>44576</v>
      </c>
      <c r="B752" s="4">
        <f>'Control panel'!B761-'Control panel'!C761</f>
        <v>0</v>
      </c>
      <c r="C752" s="28">
        <f>IF(B752&lt;0,-'Control panel'!E761*(B752/1000)*IF('Control panel'!$D$8="Yes",1.27,1),-'Control panel'!D761*(B752/1000)*IF('Control panel'!$D$8="Yes",1.27,1))</f>
        <v>0</v>
      </c>
      <c r="D752" s="3">
        <f>'Control panel'!E761*('Control panel'!C761/1000)</f>
        <v>0</v>
      </c>
      <c r="E752" s="3" t="str">
        <f ca="1">IF(I752="Y",+SUM(INDIRECT("C"&amp;MATCH(A752,A:A,0)&amp;":C"&amp;MATCH(WORKDAY(A752+1,-2,'Hungarian non-working days'!$A$2:$A$1001),A:A,0))),"-")</f>
        <v>-</v>
      </c>
      <c r="F752" s="3" t="str">
        <f ca="1">IF(I752="Y",SUM(INDIRECT("D"&amp;MATCH(A752,A:A,0)&amp;":D"&amp;MATCH(WORKDAY(A752+1,-2,'Hungarian non-working days'!$A$2:$A$1001),A:A,0))),"-")</f>
        <v>-</v>
      </c>
      <c r="G752" s="3"/>
      <c r="H752" s="27" t="str">
        <f>IF(A752&lt;WORKDAY('Control panel'!$D$10,2,'Hungarian non-working days'!A748:A10746),"",IF(I752="Y",IFERROR(E752/G752,0),"-"))</f>
        <v>-</v>
      </c>
      <c r="I752" s="26" t="str">
        <f>IF(WORKDAY(A752,1,'Hungarian non-working days'!$A$2:$A$1001)=A752+1,"Y","N")</f>
        <v>N</v>
      </c>
    </row>
    <row r="753" spans="1:9" ht="15">
      <c r="A753" s="1">
        <f>'Control panel'!A762</f>
        <v>44575</v>
      </c>
      <c r="B753" s="4">
        <f>'Control panel'!B762-'Control panel'!C762</f>
        <v>0</v>
      </c>
      <c r="C753" s="28">
        <f>IF(B753&lt;0,-'Control panel'!E762*(B753/1000)*IF('Control panel'!$D$8="Yes",1.27,1),-'Control panel'!D762*(B753/1000)*IF('Control panel'!$D$8="Yes",1.27,1))</f>
        <v>0</v>
      </c>
      <c r="D753" s="3">
        <f>'Control panel'!E762*('Control panel'!C762/1000)</f>
        <v>0</v>
      </c>
      <c r="E753" s="3" t="str">
        <f ca="1">IF(I753="Y",+SUM(INDIRECT("C"&amp;MATCH(A753,A:A,0)&amp;":C"&amp;MATCH(WORKDAY(A753+1,-2,'Hungarian non-working days'!$A$2:$A$1001),A:A,0))),"-")</f>
        <v>-</v>
      </c>
      <c r="F753" s="3" t="str">
        <f ca="1">IF(I753="Y",SUM(INDIRECT("D"&amp;MATCH(A753,A:A,0)&amp;":D"&amp;MATCH(WORKDAY(A753+1,-2,'Hungarian non-working days'!$A$2:$A$1001),A:A,0))),"-")</f>
        <v>-</v>
      </c>
      <c r="G753" s="3"/>
      <c r="H753" s="27" t="str">
        <f>IF(A753&lt;WORKDAY('Control panel'!$D$10,2,'Hungarian non-working days'!A749:A10747),"",IF(I753="Y",IFERROR(E753/G753,0),"-"))</f>
        <v>-</v>
      </c>
      <c r="I753" s="26" t="str">
        <f>IF(WORKDAY(A753,1,'Hungarian non-working days'!$A$2:$A$1001)=A753+1,"Y","N")</f>
        <v>N</v>
      </c>
    </row>
    <row r="754" spans="1:9" ht="15">
      <c r="A754" s="1">
        <f>'Control panel'!A763</f>
        <v>44574</v>
      </c>
      <c r="B754" s="4">
        <f>'Control panel'!B763-'Control panel'!C763</f>
        <v>0</v>
      </c>
      <c r="C754" s="28">
        <f>IF(B754&lt;0,-'Control panel'!E763*(B754/1000)*IF('Control panel'!$D$8="Yes",1.27,1),-'Control panel'!D763*(B754/1000)*IF('Control panel'!$D$8="Yes",1.27,1))</f>
        <v>0</v>
      </c>
      <c r="D754" s="3">
        <f>'Control panel'!E763*('Control panel'!C763/1000)</f>
        <v>0</v>
      </c>
      <c r="E754" s="3">
        <f ca="1">IF(I754="Y",+SUM(INDIRECT("C"&amp;MATCH(A754,A:A,0)&amp;":C"&amp;MATCH(WORKDAY(A754+1,-2,'Hungarian non-working days'!$A$2:$A$1001),A:A,0))),"-")</f>
        <v>0</v>
      </c>
      <c r="F754" s="3">
        <f ca="1">IF(I754="Y",SUM(INDIRECT("D"&amp;MATCH(A754,A:A,0)&amp;":D"&amp;MATCH(WORKDAY(A754+1,-2,'Hungarian non-working days'!$A$2:$A$1001),A:A,0))),"-")</f>
        <v>0</v>
      </c>
      <c r="G754" s="3"/>
      <c r="H754" s="27">
        <f>IF(A754&lt;WORKDAY('Control panel'!$D$10,2,'Hungarian non-working days'!A750:A10748),"",IF(I754="Y",IFERROR(E754/G754,0),"-"))</f>
        <v>0</v>
      </c>
      <c r="I754" s="26" t="str">
        <f>IF(WORKDAY(A754,1,'Hungarian non-working days'!$A$2:$A$1001)=A754+1,"Y","N")</f>
        <v>Y</v>
      </c>
    </row>
    <row r="755" spans="1:9" ht="15">
      <c r="A755" s="1">
        <f>'Control panel'!A764</f>
        <v>44573</v>
      </c>
      <c r="B755" s="4">
        <f>'Control panel'!B764-'Control panel'!C764</f>
        <v>0</v>
      </c>
      <c r="C755" s="28">
        <f>IF(B755&lt;0,-'Control panel'!E764*(B755/1000)*IF('Control panel'!$D$8="Yes",1.27,1),-'Control panel'!D764*(B755/1000)*IF('Control panel'!$D$8="Yes",1.27,1))</f>
        <v>0</v>
      </c>
      <c r="D755" s="3">
        <f>'Control panel'!E764*('Control panel'!C764/1000)</f>
        <v>0</v>
      </c>
      <c r="E755" s="3">
        <f ca="1">IF(I755="Y",+SUM(INDIRECT("C"&amp;MATCH(A755,A:A,0)&amp;":C"&amp;MATCH(WORKDAY(A755+1,-2,'Hungarian non-working days'!$A$2:$A$1001),A:A,0))),"-")</f>
        <v>0</v>
      </c>
      <c r="F755" s="3">
        <f ca="1">IF(I755="Y",SUM(INDIRECT("D"&amp;MATCH(A755,A:A,0)&amp;":D"&amp;MATCH(WORKDAY(A755+1,-2,'Hungarian non-working days'!$A$2:$A$1001),A:A,0))),"-")</f>
        <v>0</v>
      </c>
      <c r="G755" s="3"/>
      <c r="H755" s="27">
        <f>IF(A755&lt;WORKDAY('Control panel'!$D$10,2,'Hungarian non-working days'!A751:A10749),"",IF(I755="Y",IFERROR(E755/G755,0),"-"))</f>
        <v>0</v>
      </c>
      <c r="I755" s="26" t="str">
        <f>IF(WORKDAY(A755,1,'Hungarian non-working days'!$A$2:$A$1001)=A755+1,"Y","N")</f>
        <v>Y</v>
      </c>
    </row>
    <row r="756" spans="1:9" ht="15">
      <c r="A756" s="1">
        <f>'Control panel'!A765</f>
        <v>44572</v>
      </c>
      <c r="B756" s="4">
        <f>'Control panel'!B765-'Control panel'!C765</f>
        <v>0</v>
      </c>
      <c r="C756" s="28">
        <f>IF(B756&lt;0,-'Control panel'!E765*(B756/1000)*IF('Control panel'!$D$8="Yes",1.27,1),-'Control panel'!D765*(B756/1000)*IF('Control panel'!$D$8="Yes",1.27,1))</f>
        <v>0</v>
      </c>
      <c r="D756" s="3">
        <f>'Control panel'!E765*('Control panel'!C765/1000)</f>
        <v>0</v>
      </c>
      <c r="E756" s="3">
        <f ca="1">IF(I756="Y",+SUM(INDIRECT("C"&amp;MATCH(A756,A:A,0)&amp;":C"&amp;MATCH(WORKDAY(A756+1,-2,'Hungarian non-working days'!$A$2:$A$1001),A:A,0))),"-")</f>
        <v>0</v>
      </c>
      <c r="F756" s="3">
        <f ca="1">IF(I756="Y",SUM(INDIRECT("D"&amp;MATCH(A756,A:A,0)&amp;":D"&amp;MATCH(WORKDAY(A756+1,-2,'Hungarian non-working days'!$A$2:$A$1001),A:A,0))),"-")</f>
        <v>0</v>
      </c>
      <c r="G756" s="3"/>
      <c r="H756" s="27">
        <f>IF(A756&lt;WORKDAY('Control panel'!$D$10,2,'Hungarian non-working days'!A752:A10750),"",IF(I756="Y",IFERROR(E756/G756,0),"-"))</f>
        <v>0</v>
      </c>
      <c r="I756" s="26" t="str">
        <f>IF(WORKDAY(A756,1,'Hungarian non-working days'!$A$2:$A$1001)=A756+1,"Y","N")</f>
        <v>Y</v>
      </c>
    </row>
    <row r="757" spans="1:9" ht="15">
      <c r="A757" s="1">
        <f>'Control panel'!A766</f>
        <v>44571</v>
      </c>
      <c r="B757" s="4">
        <f>'Control panel'!B766-'Control panel'!C766</f>
        <v>0</v>
      </c>
      <c r="C757" s="28">
        <f>IF(B757&lt;0,-'Control panel'!E766*(B757/1000)*IF('Control panel'!$D$8="Yes",1.27,1),-'Control panel'!D766*(B757/1000)*IF('Control panel'!$D$8="Yes",1.27,1))</f>
        <v>0</v>
      </c>
      <c r="D757" s="3">
        <f>'Control panel'!E766*('Control panel'!C766/1000)</f>
        <v>0</v>
      </c>
      <c r="E757" s="3">
        <f ca="1">IF(I757="Y",+SUM(INDIRECT("C"&amp;MATCH(A757,A:A,0)&amp;":C"&amp;MATCH(WORKDAY(A757+1,-2,'Hungarian non-working days'!$A$2:$A$1001),A:A,0))),"-")</f>
        <v>0</v>
      </c>
      <c r="F757" s="3">
        <f ca="1">IF(I757="Y",SUM(INDIRECT("D"&amp;MATCH(A757,A:A,0)&amp;":D"&amp;MATCH(WORKDAY(A757+1,-2,'Hungarian non-working days'!$A$2:$A$1001),A:A,0))),"-")</f>
        <v>0</v>
      </c>
      <c r="G757" s="3"/>
      <c r="H757" s="27">
        <f>IF(A757&lt;WORKDAY('Control panel'!$D$10,2,'Hungarian non-working days'!A753:A10751),"",IF(I757="Y",IFERROR(E757/G757,0),"-"))</f>
        <v>0</v>
      </c>
      <c r="I757" s="26" t="str">
        <f>IF(WORKDAY(A757,1,'Hungarian non-working days'!$A$2:$A$1001)=A757+1,"Y","N")</f>
        <v>Y</v>
      </c>
    </row>
    <row r="758" spans="1:9" ht="15">
      <c r="A758" s="1">
        <f>'Control panel'!A767</f>
        <v>44570</v>
      </c>
      <c r="B758" s="4">
        <f>'Control panel'!B767-'Control panel'!C767</f>
        <v>0</v>
      </c>
      <c r="C758" s="28">
        <f>IF(B758&lt;0,-'Control panel'!E767*(B758/1000)*IF('Control panel'!$D$8="Yes",1.27,1),-'Control panel'!D767*(B758/1000)*IF('Control panel'!$D$8="Yes",1.27,1))</f>
        <v>0</v>
      </c>
      <c r="D758" s="3">
        <f>'Control panel'!E767*('Control panel'!C767/1000)</f>
        <v>0</v>
      </c>
      <c r="E758" s="3">
        <f ca="1">IF(I758="Y",+SUM(INDIRECT("C"&amp;MATCH(A758,A:A,0)&amp;":C"&amp;MATCH(WORKDAY(A758+1,-2,'Hungarian non-working days'!$A$2:$A$1001),A:A,0))),"-")</f>
        <v>0</v>
      </c>
      <c r="F758" s="3">
        <f ca="1">IF(I758="Y",SUM(INDIRECT("D"&amp;MATCH(A758,A:A,0)&amp;":D"&amp;MATCH(WORKDAY(A758+1,-2,'Hungarian non-working days'!$A$2:$A$1001),A:A,0))),"-")</f>
        <v>0</v>
      </c>
      <c r="G758" s="3"/>
      <c r="H758" s="27">
        <f>IF(A758&lt;WORKDAY('Control panel'!$D$10,2,'Hungarian non-working days'!A754:A10752),"",IF(I758="Y",IFERROR(E758/G758,0),"-"))</f>
        <v>0</v>
      </c>
      <c r="I758" s="26" t="str">
        <f>IF(WORKDAY(A758,1,'Hungarian non-working days'!$A$2:$A$1001)=A758+1,"Y","N")</f>
        <v>Y</v>
      </c>
    </row>
    <row r="759" spans="1:9" ht="15">
      <c r="A759" s="1">
        <f>'Control panel'!A768</f>
        <v>44569</v>
      </c>
      <c r="B759" s="4">
        <f>'Control panel'!B768-'Control panel'!C768</f>
        <v>0</v>
      </c>
      <c r="C759" s="28">
        <f>IF(B759&lt;0,-'Control panel'!E768*(B759/1000)*IF('Control panel'!$D$8="Yes",1.27,1),-'Control panel'!D768*(B759/1000)*IF('Control panel'!$D$8="Yes",1.27,1))</f>
        <v>0</v>
      </c>
      <c r="D759" s="3">
        <f>'Control panel'!E768*('Control panel'!C768/1000)</f>
        <v>0</v>
      </c>
      <c r="E759" s="3" t="str">
        <f ca="1">IF(I759="Y",+SUM(INDIRECT("C"&amp;MATCH(A759,A:A,0)&amp;":C"&amp;MATCH(WORKDAY(A759+1,-2,'Hungarian non-working days'!$A$2:$A$1001),A:A,0))),"-")</f>
        <v>-</v>
      </c>
      <c r="F759" s="3" t="str">
        <f ca="1">IF(I759="Y",SUM(INDIRECT("D"&amp;MATCH(A759,A:A,0)&amp;":D"&amp;MATCH(WORKDAY(A759+1,-2,'Hungarian non-working days'!$A$2:$A$1001),A:A,0))),"-")</f>
        <v>-</v>
      </c>
      <c r="G759" s="3"/>
      <c r="H759" s="27" t="str">
        <f>IF(A759&lt;WORKDAY('Control panel'!$D$10,2,'Hungarian non-working days'!A755:A10753),"",IF(I759="Y",IFERROR(E759/G759,0),"-"))</f>
        <v>-</v>
      </c>
      <c r="I759" s="26" t="str">
        <f>IF(WORKDAY(A759,1,'Hungarian non-working days'!$A$2:$A$1001)=A759+1,"Y","N")</f>
        <v>N</v>
      </c>
    </row>
    <row r="760" spans="1:9" ht="15">
      <c r="A760" s="1">
        <f>'Control panel'!A769</f>
        <v>44568</v>
      </c>
      <c r="B760" s="4">
        <f>'Control panel'!B769-'Control panel'!C769</f>
        <v>0</v>
      </c>
      <c r="C760" s="28">
        <f>IF(B760&lt;0,-'Control panel'!E769*(B760/1000)*IF('Control panel'!$D$8="Yes",1.27,1),-'Control panel'!D769*(B760/1000)*IF('Control panel'!$D$8="Yes",1.27,1))</f>
        <v>0</v>
      </c>
      <c r="D760" s="3">
        <f>'Control panel'!E769*('Control panel'!C769/1000)</f>
        <v>0</v>
      </c>
      <c r="E760" s="3" t="str">
        <f ca="1">IF(I760="Y",+SUM(INDIRECT("C"&amp;MATCH(A760,A:A,0)&amp;":C"&amp;MATCH(WORKDAY(A760+1,-2,'Hungarian non-working days'!$A$2:$A$1001),A:A,0))),"-")</f>
        <v>-</v>
      </c>
      <c r="F760" s="3" t="str">
        <f ca="1">IF(I760="Y",SUM(INDIRECT("D"&amp;MATCH(A760,A:A,0)&amp;":D"&amp;MATCH(WORKDAY(A760+1,-2,'Hungarian non-working days'!$A$2:$A$1001),A:A,0))),"-")</f>
        <v>-</v>
      </c>
      <c r="G760" s="3"/>
      <c r="H760" s="27" t="str">
        <f>IF(A760&lt;WORKDAY('Control panel'!$D$10,2,'Hungarian non-working days'!A756:A10754),"",IF(I760="Y",IFERROR(E760/G760,0),"-"))</f>
        <v>-</v>
      </c>
      <c r="I760" s="26" t="str">
        <f>IF(WORKDAY(A760,1,'Hungarian non-working days'!$A$2:$A$1001)=A760+1,"Y","N")</f>
        <v>N</v>
      </c>
    </row>
    <row r="761" spans="1:9" ht="15">
      <c r="A761" s="1">
        <f>'Control panel'!A770</f>
        <v>44567</v>
      </c>
      <c r="B761" s="4">
        <f>'Control panel'!B770-'Control panel'!C770</f>
        <v>0</v>
      </c>
      <c r="C761" s="28">
        <f>IF(B761&lt;0,-'Control panel'!E770*(B761/1000)*IF('Control panel'!$D$8="Yes",1.27,1),-'Control panel'!D770*(B761/1000)*IF('Control panel'!$D$8="Yes",1.27,1))</f>
        <v>0</v>
      </c>
      <c r="D761" s="3">
        <f>'Control panel'!E770*('Control panel'!C770/1000)</f>
        <v>0</v>
      </c>
      <c r="E761" s="3">
        <f ca="1">IF(I761="Y",+SUM(INDIRECT("C"&amp;MATCH(A761,A:A,0)&amp;":C"&amp;MATCH(WORKDAY(A761+1,-2,'Hungarian non-working days'!$A$2:$A$1001),A:A,0))),"-")</f>
        <v>0</v>
      </c>
      <c r="F761" s="3">
        <f ca="1">IF(I761="Y",SUM(INDIRECT("D"&amp;MATCH(A761,A:A,0)&amp;":D"&amp;MATCH(WORKDAY(A761+1,-2,'Hungarian non-working days'!$A$2:$A$1001),A:A,0))),"-")</f>
        <v>0</v>
      </c>
      <c r="G761" s="3"/>
      <c r="H761" s="27">
        <f>IF(A761&lt;WORKDAY('Control panel'!$D$10,2,'Hungarian non-working days'!A757:A10755),"",IF(I761="Y",IFERROR(E761/G761,0),"-"))</f>
        <v>0</v>
      </c>
      <c r="I761" s="26" t="str">
        <f>IF(WORKDAY(A761,1,'Hungarian non-working days'!$A$2:$A$1001)=A761+1,"Y","N")</f>
        <v>Y</v>
      </c>
    </row>
    <row r="762" spans="1:9" ht="15">
      <c r="A762" s="1">
        <f>'Control panel'!A771</f>
        <v>44566</v>
      </c>
      <c r="B762" s="4">
        <f>'Control panel'!B771-'Control panel'!C771</f>
        <v>0</v>
      </c>
      <c r="C762" s="28">
        <f>IF(B762&lt;0,-'Control panel'!E771*(B762/1000)*IF('Control panel'!$D$8="Yes",1.27,1),-'Control panel'!D771*(B762/1000)*IF('Control panel'!$D$8="Yes",1.27,1))</f>
        <v>0</v>
      </c>
      <c r="D762" s="3">
        <f>'Control panel'!E771*('Control panel'!C771/1000)</f>
        <v>0</v>
      </c>
      <c r="E762" s="3">
        <f ca="1">IF(I762="Y",+SUM(INDIRECT("C"&amp;MATCH(A762,A:A,0)&amp;":C"&amp;MATCH(WORKDAY(A762+1,-2,'Hungarian non-working days'!$A$2:$A$1001),A:A,0))),"-")</f>
        <v>0</v>
      </c>
      <c r="F762" s="3">
        <f ca="1">IF(I762="Y",SUM(INDIRECT("D"&amp;MATCH(A762,A:A,0)&amp;":D"&amp;MATCH(WORKDAY(A762+1,-2,'Hungarian non-working days'!$A$2:$A$1001),A:A,0))),"-")</f>
        <v>0</v>
      </c>
      <c r="G762" s="3"/>
      <c r="H762" s="27">
        <f>IF(A762&lt;WORKDAY('Control panel'!$D$10,2,'Hungarian non-working days'!A758:A10756),"",IF(I762="Y",IFERROR(E762/G762,0),"-"))</f>
        <v>0</v>
      </c>
      <c r="I762" s="26" t="str">
        <f>IF(WORKDAY(A762,1,'Hungarian non-working days'!$A$2:$A$1001)=A762+1,"Y","N")</f>
        <v>Y</v>
      </c>
    </row>
    <row r="763" spans="1:9" ht="15">
      <c r="A763" s="1">
        <f>'Control panel'!A772</f>
        <v>44565</v>
      </c>
      <c r="B763" s="4">
        <f>'Control panel'!B772-'Control panel'!C772</f>
        <v>0</v>
      </c>
      <c r="C763" s="28">
        <f>IF(B763&lt;0,-'Control panel'!E772*(B763/1000)*IF('Control panel'!$D$8="Yes",1.27,1),-'Control panel'!D772*(B763/1000)*IF('Control panel'!$D$8="Yes",1.27,1))</f>
        <v>0</v>
      </c>
      <c r="D763" s="3">
        <f>'Control panel'!E772*('Control panel'!C772/1000)</f>
        <v>0</v>
      </c>
      <c r="E763" s="3">
        <f ca="1">IF(I763="Y",+SUM(INDIRECT("C"&amp;MATCH(A763,A:A,0)&amp;":C"&amp;MATCH(WORKDAY(A763+1,-2,'Hungarian non-working days'!$A$2:$A$1001),A:A,0))),"-")</f>
        <v>0</v>
      </c>
      <c r="F763" s="3">
        <f ca="1">IF(I763="Y",SUM(INDIRECT("D"&amp;MATCH(A763,A:A,0)&amp;":D"&amp;MATCH(WORKDAY(A763+1,-2,'Hungarian non-working days'!$A$2:$A$1001),A:A,0))),"-")</f>
        <v>0</v>
      </c>
      <c r="G763" s="3"/>
      <c r="H763" s="27">
        <f>IF(A763&lt;WORKDAY('Control panel'!$D$10,2,'Hungarian non-working days'!A759:A10757),"",IF(I763="Y",IFERROR(E763/G763,0),"-"))</f>
        <v>0</v>
      </c>
      <c r="I763" s="26" t="str">
        <f>IF(WORKDAY(A763,1,'Hungarian non-working days'!$A$2:$A$1001)=A763+1,"Y","N")</f>
        <v>Y</v>
      </c>
    </row>
    <row r="764" spans="1:9" ht="15">
      <c r="A764" s="1">
        <f>'Control panel'!A773</f>
        <v>44564</v>
      </c>
      <c r="B764" s="4">
        <f>'Control panel'!B773-'Control panel'!C773</f>
        <v>0</v>
      </c>
      <c r="C764" s="28">
        <f>IF(B764&lt;0,-'Control panel'!E773*(B764/1000)*IF('Control panel'!$D$8="Yes",1.27,1),-'Control panel'!D773*(B764/1000)*IF('Control panel'!$D$8="Yes",1.27,1))</f>
        <v>0</v>
      </c>
      <c r="D764" s="3">
        <f>'Control panel'!E773*('Control panel'!C773/1000)</f>
        <v>0</v>
      </c>
      <c r="E764" s="3">
        <f ca="1">IF(I764="Y",+SUM(INDIRECT("C"&amp;MATCH(A764,A:A,0)&amp;":C"&amp;MATCH(WORKDAY(A764+1,-2,'Hungarian non-working days'!$A$2:$A$1001),A:A,0))),"-")</f>
        <v>0</v>
      </c>
      <c r="F764" s="3">
        <f ca="1">IF(I764="Y",SUM(INDIRECT("D"&amp;MATCH(A764,A:A,0)&amp;":D"&amp;MATCH(WORKDAY(A764+1,-2,'Hungarian non-working days'!$A$2:$A$1001),A:A,0))),"-")</f>
        <v>0</v>
      </c>
      <c r="G764" s="3"/>
      <c r="H764" s="27">
        <f>IF(A764&lt;WORKDAY('Control panel'!$D$10,2,'Hungarian non-working days'!A760:A10758),"",IF(I764="Y",IFERROR(E764/G764,0),"-"))</f>
        <v>0</v>
      </c>
      <c r="I764" s="26" t="str">
        <f>IF(WORKDAY(A764,1,'Hungarian non-working days'!$A$2:$A$1001)=A764+1,"Y","N")</f>
        <v>Y</v>
      </c>
    </row>
    <row r="765" spans="1:9" ht="15">
      <c r="A765" s="1">
        <f>'Control panel'!A774</f>
        <v>44563</v>
      </c>
      <c r="B765" s="4">
        <f>'Control panel'!B774-'Control panel'!C774</f>
        <v>0</v>
      </c>
      <c r="C765" s="28">
        <f>IF(B765&lt;0,-'Control panel'!E774*(B765/1000)*IF('Control panel'!$D$8="Yes",1.27,1),-'Control panel'!D774*(B765/1000)*IF('Control panel'!$D$8="Yes",1.27,1))</f>
        <v>0</v>
      </c>
      <c r="D765" s="3">
        <f>'Control panel'!E774*('Control panel'!C774/1000)</f>
        <v>0</v>
      </c>
      <c r="E765" s="3">
        <f ca="1">IF(I765="Y",+SUM(INDIRECT("C"&amp;MATCH(A765,A:A,0)&amp;":C"&amp;MATCH(WORKDAY(A765+1,-2,'Hungarian non-working days'!$A$2:$A$1001),A:A,0))),"-")</f>
        <v>0</v>
      </c>
      <c r="F765" s="3">
        <f ca="1">IF(I765="Y",SUM(INDIRECT("D"&amp;MATCH(A765,A:A,0)&amp;":D"&amp;MATCH(WORKDAY(A765+1,-2,'Hungarian non-working days'!$A$2:$A$1001),A:A,0))),"-")</f>
        <v>0</v>
      </c>
      <c r="G765" s="3"/>
      <c r="H765" s="27">
        <f>IF(A765&lt;WORKDAY('Control panel'!$D$10,2,'Hungarian non-working days'!A761:A10759),"",IF(I765="Y",IFERROR(E765/G765,0),"-"))</f>
        <v>0</v>
      </c>
      <c r="I765" s="26" t="str">
        <f>IF(WORKDAY(A765,1,'Hungarian non-working days'!$A$2:$A$1001)=A765+1,"Y","N")</f>
        <v>Y</v>
      </c>
    </row>
    <row r="766" spans="1:9" ht="15">
      <c r="A766" s="1">
        <f>'Control panel'!A775</f>
        <v>44562</v>
      </c>
      <c r="B766" s="4">
        <f>'Control panel'!B775-'Control panel'!C775</f>
        <v>0</v>
      </c>
      <c r="C766" s="28">
        <f>IF(B766&lt;0,-'Control panel'!E775*(B766/1000)*IF('Control panel'!$D$8="Yes",1.27,1),-'Control panel'!D775*(B766/1000)*IF('Control panel'!$D$8="Yes",1.27,1))</f>
        <v>0</v>
      </c>
      <c r="D766" s="3">
        <f>'Control panel'!E775*('Control panel'!C775/1000)</f>
        <v>0</v>
      </c>
      <c r="E766" s="3" t="str">
        <f ca="1">IF(I766="Y",+SUM(INDIRECT("C"&amp;MATCH(A766,A:A,0)&amp;":C"&amp;MATCH(WORKDAY(A766+1,-2,'Hungarian non-working days'!$A$2:$A$1001),A:A,0))),"-")</f>
        <v>-</v>
      </c>
      <c r="F766" s="3" t="str">
        <f ca="1">IF(I766="Y",SUM(INDIRECT("D"&amp;MATCH(A766,A:A,0)&amp;":D"&amp;MATCH(WORKDAY(A766+1,-2,'Hungarian non-working days'!$A$2:$A$1001),A:A,0))),"-")</f>
        <v>-</v>
      </c>
      <c r="G766" s="3"/>
      <c r="H766" s="27" t="str">
        <f>IF(A766&lt;WORKDAY('Control panel'!$D$10,2,'Hungarian non-working days'!A762:A10760),"",IF(I766="Y",IFERROR(E766/G766,0),"-"))</f>
        <v>-</v>
      </c>
      <c r="I766" s="26" t="str">
        <f>IF(WORKDAY(A766,1,'Hungarian non-working days'!$A$2:$A$1001)=A766+1,"Y","N")</f>
        <v>N</v>
      </c>
    </row>
    <row r="767" spans="1:9" ht="15">
      <c r="A767" s="1">
        <f>'Control panel'!A776</f>
        <v>44561</v>
      </c>
      <c r="B767" s="4">
        <f>'Control panel'!B776-'Control panel'!C776</f>
        <v>0</v>
      </c>
      <c r="C767" s="28">
        <f>IF(B767&lt;0,-'Control panel'!E776*(B767/1000)*IF('Control panel'!$D$8="Yes",1.27,1),-'Control panel'!D776*(B767/1000)*IF('Control panel'!$D$8="Yes",1.27,1))</f>
        <v>0</v>
      </c>
      <c r="D767" s="3">
        <f>'Control panel'!E776*('Control panel'!C776/1000)</f>
        <v>0</v>
      </c>
      <c r="E767" s="3" t="str">
        <f ca="1">IF(I767="Y",+SUM(INDIRECT("C"&amp;MATCH(A767,A:A,0)&amp;":C"&amp;MATCH(WORKDAY(A767+1,-2,'Hungarian non-working days'!$A$2:$A$1001),A:A,0))),"-")</f>
        <v>-</v>
      </c>
      <c r="F767" s="3" t="str">
        <f ca="1">IF(I767="Y",SUM(INDIRECT("D"&amp;MATCH(A767,A:A,0)&amp;":D"&amp;MATCH(WORKDAY(A767+1,-2,'Hungarian non-working days'!$A$2:$A$1001),A:A,0))),"-")</f>
        <v>-</v>
      </c>
      <c r="G767" s="3"/>
      <c r="H767" s="27" t="str">
        <f>IF(A767&lt;WORKDAY('Control panel'!$D$10,2,'Hungarian non-working days'!A763:A10761),"",IF(I767="Y",IFERROR(E767/G767,0),"-"))</f>
        <v>-</v>
      </c>
      <c r="I767" s="26" t="str">
        <f>IF(WORKDAY(A767,1,'Hungarian non-working days'!$A$2:$A$1001)=A767+1,"Y","N")</f>
        <v>N</v>
      </c>
    </row>
    <row r="768" spans="1:9" ht="15">
      <c r="A768" s="1">
        <f>'Control panel'!A777</f>
        <v>44560</v>
      </c>
      <c r="B768" s="4">
        <f>'Control panel'!B777-'Control panel'!C777</f>
        <v>0</v>
      </c>
      <c r="C768" s="28">
        <f>IF(B768&lt;0,-'Control panel'!E777*(B768/1000)*IF('Control panel'!$D$8="Yes",1.27,1),-'Control panel'!D777*(B768/1000)*IF('Control panel'!$D$8="Yes",1.27,1))</f>
        <v>0</v>
      </c>
      <c r="D768" s="3">
        <f>'Control panel'!E777*('Control panel'!C777/1000)</f>
        <v>0</v>
      </c>
      <c r="E768" s="3">
        <f ca="1">IF(I768="Y",+SUM(INDIRECT("C"&amp;MATCH(A768,A:A,0)&amp;":C"&amp;MATCH(WORKDAY(A768+1,-2,'Hungarian non-working days'!$A$2:$A$1001),A:A,0))),"-")</f>
        <v>0</v>
      </c>
      <c r="F768" s="3">
        <f ca="1">IF(I768="Y",SUM(INDIRECT("D"&amp;MATCH(A768,A:A,0)&amp;":D"&amp;MATCH(WORKDAY(A768+1,-2,'Hungarian non-working days'!$A$2:$A$1001),A:A,0))),"-")</f>
        <v>0</v>
      </c>
      <c r="G768" s="3"/>
      <c r="H768" s="27">
        <f>IF(A768&lt;WORKDAY('Control panel'!$D$10,2,'Hungarian non-working days'!A764:A10762),"",IF(I768="Y",IFERROR(E768/G768,0),"-"))</f>
        <v>0</v>
      </c>
      <c r="I768" s="26" t="str">
        <f>IF(WORKDAY(A768,1,'Hungarian non-working days'!$A$2:$A$1001)=A768+1,"Y","N")</f>
        <v>Y</v>
      </c>
    </row>
    <row r="769" spans="1:9" ht="15">
      <c r="A769" s="1">
        <f>'Control panel'!A778</f>
        <v>44559</v>
      </c>
      <c r="B769" s="4">
        <f>'Control panel'!B778-'Control panel'!C778</f>
        <v>0</v>
      </c>
      <c r="C769" s="28">
        <f>IF(B769&lt;0,-'Control panel'!E778*(B769/1000)*IF('Control panel'!$D$8="Yes",1.27,1),-'Control panel'!D778*(B769/1000)*IF('Control panel'!$D$8="Yes",1.27,1))</f>
        <v>0</v>
      </c>
      <c r="D769" s="3">
        <f>'Control panel'!E778*('Control panel'!C778/1000)</f>
        <v>0</v>
      </c>
      <c r="E769" s="3">
        <f ca="1">IF(I769="Y",+SUM(INDIRECT("C"&amp;MATCH(A769,A:A,0)&amp;":C"&amp;MATCH(WORKDAY(A769+1,-2,'Hungarian non-working days'!$A$2:$A$1001),A:A,0))),"-")</f>
        <v>0</v>
      </c>
      <c r="F769" s="3">
        <f ca="1">IF(I769="Y",SUM(INDIRECT("D"&amp;MATCH(A769,A:A,0)&amp;":D"&amp;MATCH(WORKDAY(A769+1,-2,'Hungarian non-working days'!$A$2:$A$1001),A:A,0))),"-")</f>
        <v>0</v>
      </c>
      <c r="G769" s="3"/>
      <c r="H769" s="27">
        <f>IF(A769&lt;WORKDAY('Control panel'!$D$10,2,'Hungarian non-working days'!A765:A10763),"",IF(I769="Y",IFERROR(E769/G769,0),"-"))</f>
        <v>0</v>
      </c>
      <c r="I769" s="26" t="str">
        <f>IF(WORKDAY(A769,1,'Hungarian non-working days'!$A$2:$A$1001)=A769+1,"Y","N")</f>
        <v>Y</v>
      </c>
    </row>
    <row r="770" spans="1:9" ht="15">
      <c r="A770" s="1">
        <f>'Control panel'!A779</f>
        <v>44558</v>
      </c>
      <c r="B770" s="4">
        <f>'Control panel'!B779-'Control panel'!C779</f>
        <v>0</v>
      </c>
      <c r="C770" s="28">
        <f>IF(B770&lt;0,-'Control panel'!E779*(B770/1000)*IF('Control panel'!$D$8="Yes",1.27,1),-'Control panel'!D779*(B770/1000)*IF('Control panel'!$D$8="Yes",1.27,1))</f>
        <v>0</v>
      </c>
      <c r="D770" s="3">
        <f>'Control panel'!E779*('Control panel'!C779/1000)</f>
        <v>0</v>
      </c>
      <c r="E770" s="3">
        <f ca="1">IF(I770="Y",+SUM(INDIRECT("C"&amp;MATCH(A770,A:A,0)&amp;":C"&amp;MATCH(WORKDAY(A770+1,-2,'Hungarian non-working days'!$A$2:$A$1001),A:A,0))),"-")</f>
        <v>0</v>
      </c>
      <c r="F770" s="3">
        <f ca="1">IF(I770="Y",SUM(INDIRECT("D"&amp;MATCH(A770,A:A,0)&amp;":D"&amp;MATCH(WORKDAY(A770+1,-2,'Hungarian non-working days'!$A$2:$A$1001),A:A,0))),"-")</f>
        <v>0</v>
      </c>
      <c r="G770" s="3"/>
      <c r="H770" s="27">
        <f>IF(A770&lt;WORKDAY('Control panel'!$D$10,2,'Hungarian non-working days'!A766:A10764),"",IF(I770="Y",IFERROR(E770/G770,0),"-"))</f>
        <v>0</v>
      </c>
      <c r="I770" s="26" t="str">
        <f>IF(WORKDAY(A770,1,'Hungarian non-working days'!$A$2:$A$1001)=A770+1,"Y","N")</f>
        <v>Y</v>
      </c>
    </row>
    <row r="771" spans="1:9" ht="15">
      <c r="A771" s="1">
        <f>'Control panel'!A780</f>
        <v>44557</v>
      </c>
      <c r="B771" s="4">
        <f>'Control panel'!B780-'Control panel'!C780</f>
        <v>0</v>
      </c>
      <c r="C771" s="28">
        <f>IF(B771&lt;0,-'Control panel'!E780*(B771/1000)*IF('Control panel'!$D$8="Yes",1.27,1),-'Control panel'!D780*(B771/1000)*IF('Control panel'!$D$8="Yes",1.27,1))</f>
        <v>0</v>
      </c>
      <c r="D771" s="3">
        <f>'Control panel'!E780*('Control panel'!C780/1000)</f>
        <v>0</v>
      </c>
      <c r="E771" s="3">
        <f ca="1">IF(I771="Y",+SUM(INDIRECT("C"&amp;MATCH(A771,A:A,0)&amp;":C"&amp;MATCH(WORKDAY(A771+1,-2,'Hungarian non-working days'!$A$2:$A$1001),A:A,0))),"-")</f>
        <v>0</v>
      </c>
      <c r="F771" s="3">
        <f ca="1">IF(I771="Y",SUM(INDIRECT("D"&amp;MATCH(A771,A:A,0)&amp;":D"&amp;MATCH(WORKDAY(A771+1,-2,'Hungarian non-working days'!$A$2:$A$1001),A:A,0))),"-")</f>
        <v>0</v>
      </c>
      <c r="G771" s="3"/>
      <c r="H771" s="27">
        <f>IF(A771&lt;WORKDAY('Control panel'!$D$10,2,'Hungarian non-working days'!A767:A10765),"",IF(I771="Y",IFERROR(E771/G771,0),"-"))</f>
        <v>0</v>
      </c>
      <c r="I771" s="26" t="str">
        <f>IF(WORKDAY(A771,1,'Hungarian non-working days'!$A$2:$A$1001)=A771+1,"Y","N")</f>
        <v>Y</v>
      </c>
    </row>
    <row r="772" spans="1:9" ht="15">
      <c r="A772" s="1">
        <f>'Control panel'!A781</f>
        <v>44556</v>
      </c>
      <c r="B772" s="4">
        <f>'Control panel'!B781-'Control panel'!C781</f>
        <v>0</v>
      </c>
      <c r="C772" s="28">
        <f>IF(B772&lt;0,-'Control panel'!E781*(B772/1000)*IF('Control panel'!$D$8="Yes",1.27,1),-'Control panel'!D781*(B772/1000)*IF('Control panel'!$D$8="Yes",1.27,1))</f>
        <v>0</v>
      </c>
      <c r="D772" s="3">
        <f>'Control panel'!E781*('Control panel'!C781/1000)</f>
        <v>0</v>
      </c>
      <c r="E772" s="3">
        <f ca="1">IF(I772="Y",+SUM(INDIRECT("C"&amp;MATCH(A772,A:A,0)&amp;":C"&amp;MATCH(WORKDAY(A772+1,-2,'Hungarian non-working days'!$A$2:$A$1001),A:A,0))),"-")</f>
        <v>0</v>
      </c>
      <c r="F772" s="3">
        <f ca="1">IF(I772="Y",SUM(INDIRECT("D"&amp;MATCH(A772,A:A,0)&amp;":D"&amp;MATCH(WORKDAY(A772+1,-2,'Hungarian non-working days'!$A$2:$A$1001),A:A,0))),"-")</f>
        <v>0</v>
      </c>
      <c r="G772" s="3"/>
      <c r="H772" s="27">
        <f>IF(A772&lt;WORKDAY('Control panel'!$D$10,2,'Hungarian non-working days'!A768:A10766),"",IF(I772="Y",IFERROR(E772/G772,0),"-"))</f>
        <v>0</v>
      </c>
      <c r="I772" s="26" t="str">
        <f>IF(WORKDAY(A772,1,'Hungarian non-working days'!$A$2:$A$1001)=A772+1,"Y","N")</f>
        <v>Y</v>
      </c>
    </row>
    <row r="773" spans="1:9" ht="15">
      <c r="A773" s="1">
        <f>'Control panel'!A782</f>
        <v>44555</v>
      </c>
      <c r="B773" s="4">
        <f>'Control panel'!B782-'Control panel'!C782</f>
        <v>0</v>
      </c>
      <c r="C773" s="28">
        <f>IF(B773&lt;0,-'Control panel'!E782*(B773/1000)*IF('Control panel'!$D$8="Yes",1.27,1),-'Control panel'!D782*(B773/1000)*IF('Control panel'!$D$8="Yes",1.27,1))</f>
        <v>0</v>
      </c>
      <c r="D773" s="3">
        <f>'Control panel'!E782*('Control panel'!C782/1000)</f>
        <v>0</v>
      </c>
      <c r="E773" s="3" t="str">
        <f ca="1">IF(I773="Y",+SUM(INDIRECT("C"&amp;MATCH(A773,A:A,0)&amp;":C"&amp;MATCH(WORKDAY(A773+1,-2,'Hungarian non-working days'!$A$2:$A$1001),A:A,0))),"-")</f>
        <v>-</v>
      </c>
      <c r="F773" s="3" t="str">
        <f ca="1">IF(I773="Y",SUM(INDIRECT("D"&amp;MATCH(A773,A:A,0)&amp;":D"&amp;MATCH(WORKDAY(A773+1,-2,'Hungarian non-working days'!$A$2:$A$1001),A:A,0))),"-")</f>
        <v>-</v>
      </c>
      <c r="G773" s="3"/>
      <c r="H773" s="27" t="str">
        <f>IF(A773&lt;WORKDAY('Control panel'!$D$10,2,'Hungarian non-working days'!A769:A10767),"",IF(I773="Y",IFERROR(E773/G773,0),"-"))</f>
        <v>-</v>
      </c>
      <c r="I773" s="26" t="str">
        <f>IF(WORKDAY(A773,1,'Hungarian non-working days'!$A$2:$A$1001)=A773+1,"Y","N")</f>
        <v>N</v>
      </c>
    </row>
    <row r="774" spans="1:9" ht="15">
      <c r="A774" s="1">
        <f>'Control panel'!A783</f>
        <v>44554</v>
      </c>
      <c r="B774" s="4">
        <f>'Control panel'!B783-'Control panel'!C783</f>
        <v>0</v>
      </c>
      <c r="C774" s="28">
        <f>IF(B774&lt;0,-'Control panel'!E783*(B774/1000)*IF('Control panel'!$D$8="Yes",1.27,1),-'Control panel'!D783*(B774/1000)*IF('Control panel'!$D$8="Yes",1.27,1))</f>
        <v>0</v>
      </c>
      <c r="D774" s="3">
        <f>'Control panel'!E783*('Control panel'!C783/1000)</f>
        <v>0</v>
      </c>
      <c r="E774" s="3" t="str">
        <f ca="1">IF(I774="Y",+SUM(INDIRECT("C"&amp;MATCH(A774,A:A,0)&amp;":C"&amp;MATCH(WORKDAY(A774+1,-2,'Hungarian non-working days'!$A$2:$A$1001),A:A,0))),"-")</f>
        <v>-</v>
      </c>
      <c r="F774" s="3" t="str">
        <f ca="1">IF(I774="Y",SUM(INDIRECT("D"&amp;MATCH(A774,A:A,0)&amp;":D"&amp;MATCH(WORKDAY(A774+1,-2,'Hungarian non-working days'!$A$2:$A$1001),A:A,0))),"-")</f>
        <v>-</v>
      </c>
      <c r="G774" s="3"/>
      <c r="H774" s="27" t="str">
        <f>IF(A774&lt;WORKDAY('Control panel'!$D$10,2,'Hungarian non-working days'!A770:A10768),"",IF(I774="Y",IFERROR(E774/G774,0),"-"))</f>
        <v>-</v>
      </c>
      <c r="I774" s="26" t="str">
        <f>IF(WORKDAY(A774,1,'Hungarian non-working days'!$A$2:$A$1001)=A774+1,"Y","N")</f>
        <v>N</v>
      </c>
    </row>
    <row r="775" spans="1:9" ht="15">
      <c r="A775" s="1">
        <f>'Control panel'!A784</f>
        <v>44553</v>
      </c>
      <c r="B775" s="4">
        <f>'Control panel'!B784-'Control panel'!C784</f>
        <v>0</v>
      </c>
      <c r="C775" s="28">
        <f>IF(B775&lt;0,-'Control panel'!E784*(B775/1000)*IF('Control panel'!$D$8="Yes",1.27,1),-'Control panel'!D784*(B775/1000)*IF('Control panel'!$D$8="Yes",1.27,1))</f>
        <v>0</v>
      </c>
      <c r="D775" s="3">
        <f>'Control panel'!E784*('Control panel'!C784/1000)</f>
        <v>0</v>
      </c>
      <c r="E775" s="3" t="str">
        <f ca="1">IF(I775="Y",+SUM(INDIRECT("C"&amp;MATCH(A775,A:A,0)&amp;":C"&amp;MATCH(WORKDAY(A775+1,-2,'Hungarian non-working days'!$A$2:$A$1001),A:A,0))),"-")</f>
        <v>-</v>
      </c>
      <c r="F775" s="3" t="str">
        <f ca="1">IF(I775="Y",SUM(INDIRECT("D"&amp;MATCH(A775,A:A,0)&amp;":D"&amp;MATCH(WORKDAY(A775+1,-2,'Hungarian non-working days'!$A$2:$A$1001),A:A,0))),"-")</f>
        <v>-</v>
      </c>
      <c r="G775" s="3"/>
      <c r="H775" s="27" t="str">
        <f>IF(A775&lt;WORKDAY('Control panel'!$D$10,2,'Hungarian non-working days'!A771:A10769),"",IF(I775="Y",IFERROR(E775/G775,0),"-"))</f>
        <v>-</v>
      </c>
      <c r="I775" s="26" t="str">
        <f>IF(WORKDAY(A775,1,'Hungarian non-working days'!$A$2:$A$1001)=A775+1,"Y","N")</f>
        <v>N</v>
      </c>
    </row>
    <row r="776" spans="1:9" ht="15">
      <c r="A776" s="1">
        <f>'Control panel'!A785</f>
        <v>44552</v>
      </c>
      <c r="B776" s="4">
        <f>'Control panel'!B785-'Control panel'!C785</f>
        <v>0</v>
      </c>
      <c r="C776" s="28">
        <f>IF(B776&lt;0,-'Control panel'!E785*(B776/1000)*IF('Control panel'!$D$8="Yes",1.27,1),-'Control panel'!D785*(B776/1000)*IF('Control panel'!$D$8="Yes",1.27,1))</f>
        <v>0</v>
      </c>
      <c r="D776" s="3">
        <f>'Control panel'!E785*('Control panel'!C785/1000)</f>
        <v>0</v>
      </c>
      <c r="E776" s="3">
        <f ca="1">IF(I776="Y",+SUM(INDIRECT("C"&amp;MATCH(A776,A:A,0)&amp;":C"&amp;MATCH(WORKDAY(A776+1,-2,'Hungarian non-working days'!$A$2:$A$1001),A:A,0))),"-")</f>
        <v>0</v>
      </c>
      <c r="F776" s="3">
        <f ca="1">IF(I776="Y",SUM(INDIRECT("D"&amp;MATCH(A776,A:A,0)&amp;":D"&amp;MATCH(WORKDAY(A776+1,-2,'Hungarian non-working days'!$A$2:$A$1001),A:A,0))),"-")</f>
        <v>0</v>
      </c>
      <c r="G776" s="3"/>
      <c r="H776" s="27">
        <f>IF(A776&lt;WORKDAY('Control panel'!$D$10,2,'Hungarian non-working days'!A772:A10770),"",IF(I776="Y",IFERROR(E776/G776,0),"-"))</f>
        <v>0</v>
      </c>
      <c r="I776" s="26" t="str">
        <f>IF(WORKDAY(A776,1,'Hungarian non-working days'!$A$2:$A$1001)=A776+1,"Y","N")</f>
        <v>Y</v>
      </c>
    </row>
    <row r="777" spans="1:9" ht="15">
      <c r="A777" s="1">
        <f>'Control panel'!A786</f>
        <v>44551</v>
      </c>
      <c r="B777" s="4">
        <f>'Control panel'!B786-'Control panel'!C786</f>
        <v>0</v>
      </c>
      <c r="C777" s="28">
        <f>IF(B777&lt;0,-'Control panel'!E786*(B777/1000)*IF('Control panel'!$D$8="Yes",1.27,1),-'Control panel'!D786*(B777/1000)*IF('Control panel'!$D$8="Yes",1.27,1))</f>
        <v>0</v>
      </c>
      <c r="D777" s="3">
        <f>'Control panel'!E786*('Control panel'!C786/1000)</f>
        <v>0</v>
      </c>
      <c r="E777" s="3">
        <f ca="1">IF(I777="Y",+SUM(INDIRECT("C"&amp;MATCH(A777,A:A,0)&amp;":C"&amp;MATCH(WORKDAY(A777+1,-2,'Hungarian non-working days'!$A$2:$A$1001),A:A,0))),"-")</f>
        <v>0</v>
      </c>
      <c r="F777" s="3">
        <f ca="1">IF(I777="Y",SUM(INDIRECT("D"&amp;MATCH(A777,A:A,0)&amp;":D"&amp;MATCH(WORKDAY(A777+1,-2,'Hungarian non-working days'!$A$2:$A$1001),A:A,0))),"-")</f>
        <v>0</v>
      </c>
      <c r="G777" s="3"/>
      <c r="H777" s="27">
        <f>IF(A777&lt;WORKDAY('Control panel'!$D$10,2,'Hungarian non-working days'!A773:A10771),"",IF(I777="Y",IFERROR(E777/G777,0),"-"))</f>
        <v>0</v>
      </c>
      <c r="I777" s="26" t="str">
        <f>IF(WORKDAY(A777,1,'Hungarian non-working days'!$A$2:$A$1001)=A777+1,"Y","N")</f>
        <v>Y</v>
      </c>
    </row>
    <row r="778" spans="1:9" ht="15">
      <c r="A778" s="1">
        <f>'Control panel'!A787</f>
        <v>44550</v>
      </c>
      <c r="B778" s="4">
        <f>'Control panel'!B787-'Control panel'!C787</f>
        <v>0</v>
      </c>
      <c r="C778" s="28">
        <f>IF(B778&lt;0,-'Control panel'!E787*(B778/1000)*IF('Control panel'!$D$8="Yes",1.27,1),-'Control panel'!D787*(B778/1000)*IF('Control panel'!$D$8="Yes",1.27,1))</f>
        <v>0</v>
      </c>
      <c r="D778" s="3">
        <f>'Control panel'!E787*('Control panel'!C787/1000)</f>
        <v>0</v>
      </c>
      <c r="E778" s="3">
        <f ca="1">IF(I778="Y",+SUM(INDIRECT("C"&amp;MATCH(A778,A:A,0)&amp;":C"&amp;MATCH(WORKDAY(A778+1,-2,'Hungarian non-working days'!$A$2:$A$1001),A:A,0))),"-")</f>
        <v>0</v>
      </c>
      <c r="F778" s="3">
        <f ca="1">IF(I778="Y",SUM(INDIRECT("D"&amp;MATCH(A778,A:A,0)&amp;":D"&amp;MATCH(WORKDAY(A778+1,-2,'Hungarian non-working days'!$A$2:$A$1001),A:A,0))),"-")</f>
        <v>0</v>
      </c>
      <c r="G778" s="3"/>
      <c r="H778" s="27">
        <f>IF(A778&lt;WORKDAY('Control panel'!$D$10,2,'Hungarian non-working days'!A774:A10772),"",IF(I778="Y",IFERROR(E778/G778,0),"-"))</f>
        <v>0</v>
      </c>
      <c r="I778" s="26" t="str">
        <f>IF(WORKDAY(A778,1,'Hungarian non-working days'!$A$2:$A$1001)=A778+1,"Y","N")</f>
        <v>Y</v>
      </c>
    </row>
    <row r="779" spans="1:9" ht="15">
      <c r="A779" s="1">
        <f>'Control panel'!A788</f>
        <v>44549</v>
      </c>
      <c r="B779" s="4">
        <f>'Control panel'!B788-'Control panel'!C788</f>
        <v>0</v>
      </c>
      <c r="C779" s="28">
        <f>IF(B779&lt;0,-'Control panel'!E788*(B779/1000)*IF('Control panel'!$D$8="Yes",1.27,1),-'Control panel'!D788*(B779/1000)*IF('Control panel'!$D$8="Yes",1.27,1))</f>
        <v>0</v>
      </c>
      <c r="D779" s="3">
        <f>'Control panel'!E788*('Control panel'!C788/1000)</f>
        <v>0</v>
      </c>
      <c r="E779" s="3">
        <f ca="1">IF(I779="Y",+SUM(INDIRECT("C"&amp;MATCH(A779,A:A,0)&amp;":C"&amp;MATCH(WORKDAY(A779+1,-2,'Hungarian non-working days'!$A$2:$A$1001),A:A,0))),"-")</f>
        <v>0</v>
      </c>
      <c r="F779" s="3">
        <f ca="1">IF(I779="Y",SUM(INDIRECT("D"&amp;MATCH(A779,A:A,0)&amp;":D"&amp;MATCH(WORKDAY(A779+1,-2,'Hungarian non-working days'!$A$2:$A$1001),A:A,0))),"-")</f>
        <v>0</v>
      </c>
      <c r="G779" s="3"/>
      <c r="H779" s="27">
        <f>IF(A779&lt;WORKDAY('Control panel'!$D$10,2,'Hungarian non-working days'!A775:A10773),"",IF(I779="Y",IFERROR(E779/G779,0),"-"))</f>
        <v>0</v>
      </c>
      <c r="I779" s="26" t="str">
        <f>IF(WORKDAY(A779,1,'Hungarian non-working days'!$A$2:$A$1001)=A779+1,"Y","N")</f>
        <v>Y</v>
      </c>
    </row>
    <row r="780" spans="1:9" ht="15">
      <c r="A780" s="1">
        <f>'Control panel'!A789</f>
        <v>44548</v>
      </c>
      <c r="B780" s="4">
        <f>'Control panel'!B789-'Control panel'!C789</f>
        <v>0</v>
      </c>
      <c r="C780" s="28">
        <f>IF(B780&lt;0,-'Control panel'!E789*(B780/1000)*IF('Control panel'!$D$8="Yes",1.27,1),-'Control panel'!D789*(B780/1000)*IF('Control panel'!$D$8="Yes",1.27,1))</f>
        <v>0</v>
      </c>
      <c r="D780" s="3">
        <f>'Control panel'!E789*('Control panel'!C789/1000)</f>
        <v>0</v>
      </c>
      <c r="E780" s="3" t="str">
        <f ca="1">IF(I780="Y",+SUM(INDIRECT("C"&amp;MATCH(A780,A:A,0)&amp;":C"&amp;MATCH(WORKDAY(A780+1,-2,'Hungarian non-working days'!$A$2:$A$1001),A:A,0))),"-")</f>
        <v>-</v>
      </c>
      <c r="F780" s="3" t="str">
        <f ca="1">IF(I780="Y",SUM(INDIRECT("D"&amp;MATCH(A780,A:A,0)&amp;":D"&amp;MATCH(WORKDAY(A780+1,-2,'Hungarian non-working days'!$A$2:$A$1001),A:A,0))),"-")</f>
        <v>-</v>
      </c>
      <c r="G780" s="3"/>
      <c r="H780" s="27" t="str">
        <f>IF(A780&lt;WORKDAY('Control panel'!$D$10,2,'Hungarian non-working days'!A776:A10774),"",IF(I780="Y",IFERROR(E780/G780,0),"-"))</f>
        <v>-</v>
      </c>
      <c r="I780" s="26" t="str">
        <f>IF(WORKDAY(A780,1,'Hungarian non-working days'!$A$2:$A$1001)=A780+1,"Y","N")</f>
        <v>N</v>
      </c>
    </row>
    <row r="781" spans="1:9" ht="15">
      <c r="A781" s="1">
        <f>'Control panel'!A790</f>
        <v>44547</v>
      </c>
      <c r="B781" s="4">
        <f>'Control panel'!B790-'Control panel'!C790</f>
        <v>0</v>
      </c>
      <c r="C781" s="28">
        <f>IF(B781&lt;0,-'Control panel'!E790*(B781/1000)*IF('Control panel'!$D$8="Yes",1.27,1),-'Control panel'!D790*(B781/1000)*IF('Control panel'!$D$8="Yes",1.27,1))</f>
        <v>0</v>
      </c>
      <c r="D781" s="3">
        <f>'Control panel'!E790*('Control panel'!C790/1000)</f>
        <v>0</v>
      </c>
      <c r="E781" s="3" t="str">
        <f ca="1">IF(I781="Y",+SUM(INDIRECT("C"&amp;MATCH(A781,A:A,0)&amp;":C"&amp;MATCH(WORKDAY(A781+1,-2,'Hungarian non-working days'!$A$2:$A$1001),A:A,0))),"-")</f>
        <v>-</v>
      </c>
      <c r="F781" s="3" t="str">
        <f ca="1">IF(I781="Y",SUM(INDIRECT("D"&amp;MATCH(A781,A:A,0)&amp;":D"&amp;MATCH(WORKDAY(A781+1,-2,'Hungarian non-working days'!$A$2:$A$1001),A:A,0))),"-")</f>
        <v>-</v>
      </c>
      <c r="G781" s="3"/>
      <c r="H781" s="27" t="str">
        <f>IF(A781&lt;WORKDAY('Control panel'!$D$10,2,'Hungarian non-working days'!A777:A10775),"",IF(I781="Y",IFERROR(E781/G781,0),"-"))</f>
        <v>-</v>
      </c>
      <c r="I781" s="26" t="str">
        <f>IF(WORKDAY(A781,1,'Hungarian non-working days'!$A$2:$A$1001)=A781+1,"Y","N")</f>
        <v>N</v>
      </c>
    </row>
    <row r="782" spans="1:9" ht="15">
      <c r="A782" s="1">
        <f>'Control panel'!A791</f>
        <v>44546</v>
      </c>
      <c r="B782" s="4">
        <f>'Control panel'!B791-'Control panel'!C791</f>
        <v>0</v>
      </c>
      <c r="C782" s="28">
        <f>IF(B782&lt;0,-'Control panel'!E791*(B782/1000)*IF('Control panel'!$D$8="Yes",1.27,1),-'Control panel'!D791*(B782/1000)*IF('Control panel'!$D$8="Yes",1.27,1))</f>
        <v>0</v>
      </c>
      <c r="D782" s="3">
        <f>'Control panel'!E791*('Control panel'!C791/1000)</f>
        <v>0</v>
      </c>
      <c r="E782" s="3">
        <f ca="1">IF(I782="Y",+SUM(INDIRECT("C"&amp;MATCH(A782,A:A,0)&amp;":C"&amp;MATCH(WORKDAY(A782+1,-2,'Hungarian non-working days'!$A$2:$A$1001),A:A,0))),"-")</f>
        <v>0</v>
      </c>
      <c r="F782" s="3">
        <f ca="1">IF(I782="Y",SUM(INDIRECT("D"&amp;MATCH(A782,A:A,0)&amp;":D"&amp;MATCH(WORKDAY(A782+1,-2,'Hungarian non-working days'!$A$2:$A$1001),A:A,0))),"-")</f>
        <v>0</v>
      </c>
      <c r="G782" s="3"/>
      <c r="H782" s="27">
        <f>IF(A782&lt;WORKDAY('Control panel'!$D$10,2,'Hungarian non-working days'!A778:A10776),"",IF(I782="Y",IFERROR(E782/G782,0),"-"))</f>
        <v>0</v>
      </c>
      <c r="I782" s="26" t="str">
        <f>IF(WORKDAY(A782,1,'Hungarian non-working days'!$A$2:$A$1001)=A782+1,"Y","N")</f>
        <v>Y</v>
      </c>
    </row>
    <row r="783" spans="1:9" ht="15">
      <c r="A783" s="1">
        <f>'Control panel'!A792</f>
        <v>44545</v>
      </c>
      <c r="B783" s="4">
        <f>'Control panel'!B792-'Control panel'!C792</f>
        <v>0</v>
      </c>
      <c r="C783" s="28">
        <f>IF(B783&lt;0,-'Control panel'!E792*(B783/1000)*IF('Control panel'!$D$8="Yes",1.27,1),-'Control panel'!D792*(B783/1000)*IF('Control panel'!$D$8="Yes",1.27,1))</f>
        <v>0</v>
      </c>
      <c r="D783" s="3">
        <f>'Control panel'!E792*('Control panel'!C792/1000)</f>
        <v>0</v>
      </c>
      <c r="E783" s="3">
        <f ca="1">IF(I783="Y",+SUM(INDIRECT("C"&amp;MATCH(A783,A:A,0)&amp;":C"&amp;MATCH(WORKDAY(A783+1,-2,'Hungarian non-working days'!$A$2:$A$1001),A:A,0))),"-")</f>
        <v>0</v>
      </c>
      <c r="F783" s="3">
        <f ca="1">IF(I783="Y",SUM(INDIRECT("D"&amp;MATCH(A783,A:A,0)&amp;":D"&amp;MATCH(WORKDAY(A783+1,-2,'Hungarian non-working days'!$A$2:$A$1001),A:A,0))),"-")</f>
        <v>0</v>
      </c>
      <c r="G783" s="3"/>
      <c r="H783" s="27">
        <f>IF(A783&lt;WORKDAY('Control panel'!$D$10,2,'Hungarian non-working days'!A779:A10777),"",IF(I783="Y",IFERROR(E783/G783,0),"-"))</f>
        <v>0</v>
      </c>
      <c r="I783" s="26" t="str">
        <f>IF(WORKDAY(A783,1,'Hungarian non-working days'!$A$2:$A$1001)=A783+1,"Y","N")</f>
        <v>Y</v>
      </c>
    </row>
    <row r="784" spans="1:9" ht="15">
      <c r="A784" s="1">
        <f>'Control panel'!A793</f>
        <v>44544</v>
      </c>
      <c r="B784" s="4">
        <f>'Control panel'!B793-'Control panel'!C793</f>
        <v>0</v>
      </c>
      <c r="C784" s="28">
        <f>IF(B784&lt;0,-'Control panel'!E793*(B784/1000)*IF('Control panel'!$D$8="Yes",1.27,1),-'Control panel'!D793*(B784/1000)*IF('Control panel'!$D$8="Yes",1.27,1))</f>
        <v>0</v>
      </c>
      <c r="D784" s="3">
        <f>'Control panel'!E793*('Control panel'!C793/1000)</f>
        <v>0</v>
      </c>
      <c r="E784" s="3">
        <f ca="1">IF(I784="Y",+SUM(INDIRECT("C"&amp;MATCH(A784,A:A,0)&amp;":C"&amp;MATCH(WORKDAY(A784+1,-2,'Hungarian non-working days'!$A$2:$A$1001),A:A,0))),"-")</f>
        <v>0</v>
      </c>
      <c r="F784" s="3">
        <f ca="1">IF(I784="Y",SUM(INDIRECT("D"&amp;MATCH(A784,A:A,0)&amp;":D"&amp;MATCH(WORKDAY(A784+1,-2,'Hungarian non-working days'!$A$2:$A$1001),A:A,0))),"-")</f>
        <v>0</v>
      </c>
      <c r="G784" s="3"/>
      <c r="H784" s="27">
        <f>IF(A784&lt;WORKDAY('Control panel'!$D$10,2,'Hungarian non-working days'!A780:A10778),"",IF(I784="Y",IFERROR(E784/G784,0),"-"))</f>
        <v>0</v>
      </c>
      <c r="I784" s="26" t="str">
        <f>IF(WORKDAY(A784,1,'Hungarian non-working days'!$A$2:$A$1001)=A784+1,"Y","N")</f>
        <v>Y</v>
      </c>
    </row>
    <row r="785" spans="1:9" ht="15">
      <c r="A785" s="1">
        <f>'Control panel'!A794</f>
        <v>44543</v>
      </c>
      <c r="B785" s="4">
        <f>'Control panel'!B794-'Control panel'!C794</f>
        <v>0</v>
      </c>
      <c r="C785" s="28">
        <f>IF(B785&lt;0,-'Control panel'!E794*(B785/1000)*IF('Control panel'!$D$8="Yes",1.27,1),-'Control panel'!D794*(B785/1000)*IF('Control panel'!$D$8="Yes",1.27,1))</f>
        <v>0</v>
      </c>
      <c r="D785" s="3">
        <f>'Control panel'!E794*('Control panel'!C794/1000)</f>
        <v>0</v>
      </c>
      <c r="E785" s="3">
        <f ca="1">IF(I785="Y",+SUM(INDIRECT("C"&amp;MATCH(A785,A:A,0)&amp;":C"&amp;MATCH(WORKDAY(A785+1,-2,'Hungarian non-working days'!$A$2:$A$1001),A:A,0))),"-")</f>
        <v>0</v>
      </c>
      <c r="F785" s="3">
        <f ca="1">IF(I785="Y",SUM(INDIRECT("D"&amp;MATCH(A785,A:A,0)&amp;":D"&amp;MATCH(WORKDAY(A785+1,-2,'Hungarian non-working days'!$A$2:$A$1001),A:A,0))),"-")</f>
        <v>0</v>
      </c>
      <c r="G785" s="3"/>
      <c r="H785" s="27">
        <f>IF(A785&lt;WORKDAY('Control panel'!$D$10,2,'Hungarian non-working days'!A781:A10779),"",IF(I785="Y",IFERROR(E785/G785,0),"-"))</f>
        <v>0</v>
      </c>
      <c r="I785" s="26" t="str">
        <f>IF(WORKDAY(A785,1,'Hungarian non-working days'!$A$2:$A$1001)=A785+1,"Y","N")</f>
        <v>Y</v>
      </c>
    </row>
    <row r="786" spans="1:9" ht="15">
      <c r="A786" s="1">
        <f>'Control panel'!A795</f>
        <v>44542</v>
      </c>
      <c r="B786" s="4">
        <f>'Control panel'!B795-'Control panel'!C795</f>
        <v>0</v>
      </c>
      <c r="C786" s="28">
        <f>IF(B786&lt;0,-'Control panel'!E795*(B786/1000)*IF('Control panel'!$D$8="Yes",1.27,1),-'Control panel'!D795*(B786/1000)*IF('Control panel'!$D$8="Yes",1.27,1))</f>
        <v>0</v>
      </c>
      <c r="D786" s="3">
        <f>'Control panel'!E795*('Control panel'!C795/1000)</f>
        <v>0</v>
      </c>
      <c r="E786" s="3">
        <f ca="1">IF(I786="Y",+SUM(INDIRECT("C"&amp;MATCH(A786,A:A,0)&amp;":C"&amp;MATCH(WORKDAY(A786+1,-2,'Hungarian non-working days'!$A$2:$A$1001),A:A,0))),"-")</f>
        <v>0</v>
      </c>
      <c r="F786" s="3">
        <f ca="1">IF(I786="Y",SUM(INDIRECT("D"&amp;MATCH(A786,A:A,0)&amp;":D"&amp;MATCH(WORKDAY(A786+1,-2,'Hungarian non-working days'!$A$2:$A$1001),A:A,0))),"-")</f>
        <v>0</v>
      </c>
      <c r="G786" s="3"/>
      <c r="H786" s="27">
        <f>IF(A786&lt;WORKDAY('Control panel'!$D$10,2,'Hungarian non-working days'!A782:A10780),"",IF(I786="Y",IFERROR(E786/G786,0),"-"))</f>
        <v>0</v>
      </c>
      <c r="I786" s="26" t="str">
        <f>IF(WORKDAY(A786,1,'Hungarian non-working days'!$A$2:$A$1001)=A786+1,"Y","N")</f>
        <v>Y</v>
      </c>
    </row>
    <row r="787" spans="1:9" ht="15">
      <c r="A787" s="1">
        <f>'Control panel'!A796</f>
        <v>44541</v>
      </c>
      <c r="B787" s="4">
        <f>'Control panel'!B796-'Control panel'!C796</f>
        <v>0</v>
      </c>
      <c r="C787" s="28">
        <f>IF(B787&lt;0,-'Control panel'!E796*(B787/1000)*IF('Control panel'!$D$8="Yes",1.27,1),-'Control panel'!D796*(B787/1000)*IF('Control panel'!$D$8="Yes",1.27,1))</f>
        <v>0</v>
      </c>
      <c r="D787" s="3">
        <f>'Control panel'!E796*('Control panel'!C796/1000)</f>
        <v>0</v>
      </c>
      <c r="E787" s="3" t="str">
        <f ca="1">IF(I787="Y",+SUM(INDIRECT("C"&amp;MATCH(A787,A:A,0)&amp;":C"&amp;MATCH(WORKDAY(A787+1,-2,'Hungarian non-working days'!$A$2:$A$1001),A:A,0))),"-")</f>
        <v>-</v>
      </c>
      <c r="F787" s="3" t="str">
        <f ca="1">IF(I787="Y",SUM(INDIRECT("D"&amp;MATCH(A787,A:A,0)&amp;":D"&amp;MATCH(WORKDAY(A787+1,-2,'Hungarian non-working days'!$A$2:$A$1001),A:A,0))),"-")</f>
        <v>-</v>
      </c>
      <c r="G787" s="3"/>
      <c r="H787" s="27" t="str">
        <f>IF(A787&lt;WORKDAY('Control panel'!$D$10,2,'Hungarian non-working days'!A783:A10781),"",IF(I787="Y",IFERROR(E787/G787,0),"-"))</f>
        <v>-</v>
      </c>
      <c r="I787" s="26" t="str">
        <f>IF(WORKDAY(A787,1,'Hungarian non-working days'!$A$2:$A$1001)=A787+1,"Y","N")</f>
        <v>N</v>
      </c>
    </row>
    <row r="788" spans="1:9" ht="15">
      <c r="A788" s="1">
        <f>'Control panel'!A797</f>
        <v>44540</v>
      </c>
      <c r="B788" s="4">
        <f>'Control panel'!B797-'Control panel'!C797</f>
        <v>0</v>
      </c>
      <c r="C788" s="28">
        <f>IF(B788&lt;0,-'Control panel'!E797*(B788/1000)*IF('Control panel'!$D$8="Yes",1.27,1),-'Control panel'!D797*(B788/1000)*IF('Control panel'!$D$8="Yes",1.27,1))</f>
        <v>0</v>
      </c>
      <c r="D788" s="3">
        <f>'Control panel'!E797*('Control panel'!C797/1000)</f>
        <v>0</v>
      </c>
      <c r="E788" s="3" t="str">
        <f ca="1">IF(I788="Y",+SUM(INDIRECT("C"&amp;MATCH(A788,A:A,0)&amp;":C"&amp;MATCH(WORKDAY(A788+1,-2,'Hungarian non-working days'!$A$2:$A$1001),A:A,0))),"-")</f>
        <v>-</v>
      </c>
      <c r="F788" s="3" t="str">
        <f ca="1">IF(I788="Y",SUM(INDIRECT("D"&amp;MATCH(A788,A:A,0)&amp;":D"&amp;MATCH(WORKDAY(A788+1,-2,'Hungarian non-working days'!$A$2:$A$1001),A:A,0))),"-")</f>
        <v>-</v>
      </c>
      <c r="G788" s="3"/>
      <c r="H788" s="27" t="str">
        <f>IF(A788&lt;WORKDAY('Control panel'!$D$10,2,'Hungarian non-working days'!A784:A10782),"",IF(I788="Y",IFERROR(E788/G788,0),"-"))</f>
        <v>-</v>
      </c>
      <c r="I788" s="26" t="str">
        <f>IF(WORKDAY(A788,1,'Hungarian non-working days'!$A$2:$A$1001)=A788+1,"Y","N")</f>
        <v>N</v>
      </c>
    </row>
    <row r="789" spans="1:9" ht="15">
      <c r="A789" s="1">
        <f>'Control panel'!A798</f>
        <v>44539</v>
      </c>
      <c r="B789" s="4">
        <f>'Control panel'!B798-'Control panel'!C798</f>
        <v>0</v>
      </c>
      <c r="C789" s="28">
        <f>IF(B789&lt;0,-'Control panel'!E798*(B789/1000)*IF('Control panel'!$D$8="Yes",1.27,1),-'Control panel'!D798*(B789/1000)*IF('Control panel'!$D$8="Yes",1.27,1))</f>
        <v>0</v>
      </c>
      <c r="D789" s="3">
        <f>'Control panel'!E798*('Control panel'!C798/1000)</f>
        <v>0</v>
      </c>
      <c r="E789" s="3">
        <f ca="1">IF(I789="Y",+SUM(INDIRECT("C"&amp;MATCH(A789,A:A,0)&amp;":C"&amp;MATCH(WORKDAY(A789+1,-2,'Hungarian non-working days'!$A$2:$A$1001),A:A,0))),"-")</f>
        <v>0</v>
      </c>
      <c r="F789" s="3">
        <f ca="1">IF(I789="Y",SUM(INDIRECT("D"&amp;MATCH(A789,A:A,0)&amp;":D"&amp;MATCH(WORKDAY(A789+1,-2,'Hungarian non-working days'!$A$2:$A$1001),A:A,0))),"-")</f>
        <v>0</v>
      </c>
      <c r="G789" s="3"/>
      <c r="H789" s="27">
        <f>IF(A789&lt;WORKDAY('Control panel'!$D$10,2,'Hungarian non-working days'!A785:A10783),"",IF(I789="Y",IFERROR(E789/G789,0),"-"))</f>
        <v>0</v>
      </c>
      <c r="I789" s="26" t="str">
        <f>IF(WORKDAY(A789,1,'Hungarian non-working days'!$A$2:$A$1001)=A789+1,"Y","N")</f>
        <v>Y</v>
      </c>
    </row>
    <row r="790" spans="1:9" ht="15">
      <c r="A790" s="1">
        <f>'Control panel'!A799</f>
        <v>44538</v>
      </c>
      <c r="B790" s="4">
        <f>'Control panel'!B799-'Control panel'!C799</f>
        <v>0</v>
      </c>
      <c r="C790" s="28">
        <f>IF(B790&lt;0,-'Control panel'!E799*(B790/1000)*IF('Control panel'!$D$8="Yes",1.27,1),-'Control panel'!D799*(B790/1000)*IF('Control panel'!$D$8="Yes",1.27,1))</f>
        <v>0</v>
      </c>
      <c r="D790" s="3">
        <f>'Control panel'!E799*('Control panel'!C799/1000)</f>
        <v>0</v>
      </c>
      <c r="E790" s="3">
        <f ca="1">IF(I790="Y",+SUM(INDIRECT("C"&amp;MATCH(A790,A:A,0)&amp;":C"&amp;MATCH(WORKDAY(A790+1,-2,'Hungarian non-working days'!$A$2:$A$1001),A:A,0))),"-")</f>
        <v>0</v>
      </c>
      <c r="F790" s="3">
        <f ca="1">IF(I790="Y",SUM(INDIRECT("D"&amp;MATCH(A790,A:A,0)&amp;":D"&amp;MATCH(WORKDAY(A790+1,-2,'Hungarian non-working days'!$A$2:$A$1001),A:A,0))),"-")</f>
        <v>0</v>
      </c>
      <c r="G790" s="3"/>
      <c r="H790" s="27">
        <f>IF(A790&lt;WORKDAY('Control panel'!$D$10,2,'Hungarian non-working days'!A786:A10784),"",IF(I790="Y",IFERROR(E790/G790,0),"-"))</f>
        <v>0</v>
      </c>
      <c r="I790" s="26" t="str">
        <f>IF(WORKDAY(A790,1,'Hungarian non-working days'!$A$2:$A$1001)=A790+1,"Y","N")</f>
        <v>Y</v>
      </c>
    </row>
    <row r="791" spans="1:9" ht="15">
      <c r="A791" s="1">
        <f>'Control panel'!A800</f>
        <v>44537</v>
      </c>
      <c r="B791" s="4">
        <f>'Control panel'!B800-'Control panel'!C800</f>
        <v>0</v>
      </c>
      <c r="C791" s="28">
        <f>IF(B791&lt;0,-'Control panel'!E800*(B791/1000)*IF('Control panel'!$D$8="Yes",1.27,1),-'Control panel'!D800*(B791/1000)*IF('Control panel'!$D$8="Yes",1.27,1))</f>
        <v>0</v>
      </c>
      <c r="D791" s="3">
        <f>'Control panel'!E800*('Control panel'!C800/1000)</f>
        <v>0</v>
      </c>
      <c r="E791" s="3">
        <f ca="1">IF(I791="Y",+SUM(INDIRECT("C"&amp;MATCH(A791,A:A,0)&amp;":C"&amp;MATCH(WORKDAY(A791+1,-2,'Hungarian non-working days'!$A$2:$A$1001),A:A,0))),"-")</f>
        <v>0</v>
      </c>
      <c r="F791" s="3">
        <f ca="1">IF(I791="Y",SUM(INDIRECT("D"&amp;MATCH(A791,A:A,0)&amp;":D"&amp;MATCH(WORKDAY(A791+1,-2,'Hungarian non-working days'!$A$2:$A$1001),A:A,0))),"-")</f>
        <v>0</v>
      </c>
      <c r="G791" s="3"/>
      <c r="H791" s="27">
        <f>IF(A791&lt;WORKDAY('Control panel'!$D$10,2,'Hungarian non-working days'!A787:A10785),"",IF(I791="Y",IFERROR(E791/G791,0),"-"))</f>
        <v>0</v>
      </c>
      <c r="I791" s="26" t="str">
        <f>IF(WORKDAY(A791,1,'Hungarian non-working days'!$A$2:$A$1001)=A791+1,"Y","N")</f>
        <v>Y</v>
      </c>
    </row>
    <row r="792" spans="1:9" ht="15">
      <c r="A792" s="1">
        <f>'Control panel'!A801</f>
        <v>44536</v>
      </c>
      <c r="B792" s="4">
        <f>'Control panel'!B801-'Control panel'!C801</f>
        <v>0</v>
      </c>
      <c r="C792" s="28">
        <f>IF(B792&lt;0,-'Control panel'!E801*(B792/1000)*IF('Control panel'!$D$8="Yes",1.27,1),-'Control panel'!D801*(B792/1000)*IF('Control panel'!$D$8="Yes",1.27,1))</f>
        <v>0</v>
      </c>
      <c r="D792" s="3">
        <f>'Control panel'!E801*('Control panel'!C801/1000)</f>
        <v>0</v>
      </c>
      <c r="E792" s="3">
        <f ca="1">IF(I792="Y",+SUM(INDIRECT("C"&amp;MATCH(A792,A:A,0)&amp;":C"&amp;MATCH(WORKDAY(A792+1,-2,'Hungarian non-working days'!$A$2:$A$1001),A:A,0))),"-")</f>
        <v>0</v>
      </c>
      <c r="F792" s="3">
        <f ca="1">IF(I792="Y",SUM(INDIRECT("D"&amp;MATCH(A792,A:A,0)&amp;":D"&amp;MATCH(WORKDAY(A792+1,-2,'Hungarian non-working days'!$A$2:$A$1001),A:A,0))),"-")</f>
        <v>0</v>
      </c>
      <c r="G792" s="3"/>
      <c r="H792" s="27">
        <f>IF(A792&lt;WORKDAY('Control panel'!$D$10,2,'Hungarian non-working days'!A788:A10786),"",IF(I792="Y",IFERROR(E792/G792,0),"-"))</f>
        <v>0</v>
      </c>
      <c r="I792" s="26" t="str">
        <f>IF(WORKDAY(A792,1,'Hungarian non-working days'!$A$2:$A$1001)=A792+1,"Y","N")</f>
        <v>Y</v>
      </c>
    </row>
    <row r="793" spans="1:9" ht="15">
      <c r="A793" s="1">
        <f>'Control panel'!A802</f>
        <v>44535</v>
      </c>
      <c r="B793" s="4">
        <f>'Control panel'!B802-'Control panel'!C802</f>
        <v>0</v>
      </c>
      <c r="C793" s="28">
        <f>IF(B793&lt;0,-'Control panel'!E802*(B793/1000)*IF('Control panel'!$D$8="Yes",1.27,1),-'Control panel'!D802*(B793/1000)*IF('Control panel'!$D$8="Yes",1.27,1))</f>
        <v>0</v>
      </c>
      <c r="D793" s="3">
        <f>'Control panel'!E802*('Control panel'!C802/1000)</f>
        <v>0</v>
      </c>
      <c r="E793" s="3">
        <f ca="1">IF(I793="Y",+SUM(INDIRECT("C"&amp;MATCH(A793,A:A,0)&amp;":C"&amp;MATCH(WORKDAY(A793+1,-2,'Hungarian non-working days'!$A$2:$A$1001),A:A,0))),"-")</f>
        <v>0</v>
      </c>
      <c r="F793" s="3">
        <f ca="1">IF(I793="Y",SUM(INDIRECT("D"&amp;MATCH(A793,A:A,0)&amp;":D"&amp;MATCH(WORKDAY(A793+1,-2,'Hungarian non-working days'!$A$2:$A$1001),A:A,0))),"-")</f>
        <v>0</v>
      </c>
      <c r="G793" s="3"/>
      <c r="H793" s="27">
        <f>IF(A793&lt;WORKDAY('Control panel'!$D$10,2,'Hungarian non-working days'!A789:A10787),"",IF(I793="Y",IFERROR(E793/G793,0),"-"))</f>
        <v>0</v>
      </c>
      <c r="I793" s="26" t="str">
        <f>IF(WORKDAY(A793,1,'Hungarian non-working days'!$A$2:$A$1001)=A793+1,"Y","N")</f>
        <v>Y</v>
      </c>
    </row>
    <row r="794" spans="1:9" ht="15">
      <c r="A794" s="1">
        <f>'Control panel'!A803</f>
        <v>44534</v>
      </c>
      <c r="B794" s="4">
        <f>'Control panel'!B803-'Control panel'!C803</f>
        <v>0</v>
      </c>
      <c r="C794" s="28">
        <f>IF(B794&lt;0,-'Control panel'!E803*(B794/1000)*IF('Control panel'!$D$8="Yes",1.27,1),-'Control panel'!D803*(B794/1000)*IF('Control panel'!$D$8="Yes",1.27,1))</f>
        <v>0</v>
      </c>
      <c r="D794" s="3">
        <f>'Control panel'!E803*('Control panel'!C803/1000)</f>
        <v>0</v>
      </c>
      <c r="E794" s="3" t="str">
        <f ca="1">IF(I794="Y",+SUM(INDIRECT("C"&amp;MATCH(A794,A:A,0)&amp;":C"&amp;MATCH(WORKDAY(A794+1,-2,'Hungarian non-working days'!$A$2:$A$1001),A:A,0))),"-")</f>
        <v>-</v>
      </c>
      <c r="F794" s="3" t="str">
        <f ca="1">IF(I794="Y",SUM(INDIRECT("D"&amp;MATCH(A794,A:A,0)&amp;":D"&amp;MATCH(WORKDAY(A794+1,-2,'Hungarian non-working days'!$A$2:$A$1001),A:A,0))),"-")</f>
        <v>-</v>
      </c>
      <c r="G794" s="3"/>
      <c r="H794" s="27" t="str">
        <f>IF(A794&lt;WORKDAY('Control panel'!$D$10,2,'Hungarian non-working days'!A790:A10788),"",IF(I794="Y",IFERROR(E794/G794,0),"-"))</f>
        <v>-</v>
      </c>
      <c r="I794" s="26" t="str">
        <f>IF(WORKDAY(A794,1,'Hungarian non-working days'!$A$2:$A$1001)=A794+1,"Y","N")</f>
        <v>N</v>
      </c>
    </row>
    <row r="795" spans="1:9" ht="15">
      <c r="A795" s="1">
        <f>'Control panel'!A804</f>
        <v>44533</v>
      </c>
      <c r="B795" s="4">
        <f>'Control panel'!B804-'Control panel'!C804</f>
        <v>0</v>
      </c>
      <c r="C795" s="28">
        <f>IF(B795&lt;0,-'Control panel'!E804*(B795/1000)*IF('Control panel'!$D$8="Yes",1.27,1),-'Control panel'!D804*(B795/1000)*IF('Control panel'!$D$8="Yes",1.27,1))</f>
        <v>0</v>
      </c>
      <c r="D795" s="3">
        <f>'Control panel'!E804*('Control panel'!C804/1000)</f>
        <v>0</v>
      </c>
      <c r="E795" s="3" t="str">
        <f ca="1">IF(I795="Y",+SUM(INDIRECT("C"&amp;MATCH(A795,A:A,0)&amp;":C"&amp;MATCH(WORKDAY(A795+1,-2,'Hungarian non-working days'!$A$2:$A$1001),A:A,0))),"-")</f>
        <v>-</v>
      </c>
      <c r="F795" s="3" t="str">
        <f ca="1">IF(I795="Y",SUM(INDIRECT("D"&amp;MATCH(A795,A:A,0)&amp;":D"&amp;MATCH(WORKDAY(A795+1,-2,'Hungarian non-working days'!$A$2:$A$1001),A:A,0))),"-")</f>
        <v>-</v>
      </c>
      <c r="G795" s="3"/>
      <c r="H795" s="27" t="str">
        <f>IF(A795&lt;WORKDAY('Control panel'!$D$10,2,'Hungarian non-working days'!A791:A10789),"",IF(I795="Y",IFERROR(E795/G795,0),"-"))</f>
        <v>-</v>
      </c>
      <c r="I795" s="26" t="str">
        <f>IF(WORKDAY(A795,1,'Hungarian non-working days'!$A$2:$A$1001)=A795+1,"Y","N")</f>
        <v>N</v>
      </c>
    </row>
    <row r="796" spans="1:9" ht="15">
      <c r="A796" s="1">
        <f>'Control panel'!A805</f>
        <v>44532</v>
      </c>
      <c r="B796" s="4">
        <f>'Control panel'!B805-'Control panel'!C805</f>
        <v>0</v>
      </c>
      <c r="C796" s="28">
        <f>IF(B796&lt;0,-'Control panel'!E805*(B796/1000)*IF('Control panel'!$D$8="Yes",1.27,1),-'Control panel'!D805*(B796/1000)*IF('Control panel'!$D$8="Yes",1.27,1))</f>
        <v>0</v>
      </c>
      <c r="D796" s="3">
        <f>'Control panel'!E805*('Control panel'!C805/1000)</f>
        <v>0</v>
      </c>
      <c r="E796" s="3">
        <f ca="1">IF(I796="Y",+SUM(INDIRECT("C"&amp;MATCH(A796,A:A,0)&amp;":C"&amp;MATCH(WORKDAY(A796+1,-2,'Hungarian non-working days'!$A$2:$A$1001),A:A,0))),"-")</f>
        <v>0</v>
      </c>
      <c r="F796" s="3">
        <f ca="1">IF(I796="Y",SUM(INDIRECT("D"&amp;MATCH(A796,A:A,0)&amp;":D"&amp;MATCH(WORKDAY(A796+1,-2,'Hungarian non-working days'!$A$2:$A$1001),A:A,0))),"-")</f>
        <v>0</v>
      </c>
      <c r="G796" s="3"/>
      <c r="H796" s="27">
        <f>IF(A796&lt;WORKDAY('Control panel'!$D$10,2,'Hungarian non-working days'!A792:A10790),"",IF(I796="Y",IFERROR(E796/G796,0),"-"))</f>
        <v>0</v>
      </c>
      <c r="I796" s="26" t="str">
        <f>IF(WORKDAY(A796,1,'Hungarian non-working days'!$A$2:$A$1001)=A796+1,"Y","N")</f>
        <v>Y</v>
      </c>
    </row>
    <row r="797" spans="1:9" ht="15">
      <c r="A797" s="1">
        <f>'Control panel'!A806</f>
        <v>44531</v>
      </c>
      <c r="B797" s="4">
        <f>'Control panel'!B806-'Control panel'!C806</f>
        <v>0</v>
      </c>
      <c r="C797" s="28">
        <f>IF(B797&lt;0,-'Control panel'!E806*(B797/1000)*IF('Control panel'!$D$8="Yes",1.27,1),-'Control panel'!D806*(B797/1000)*IF('Control panel'!$D$8="Yes",1.27,1))</f>
        <v>0</v>
      </c>
      <c r="D797" s="3">
        <f>'Control panel'!E806*('Control panel'!C806/1000)</f>
        <v>0</v>
      </c>
      <c r="E797" s="3">
        <f ca="1">IF(I797="Y",+SUM(INDIRECT("C"&amp;MATCH(A797,A:A,0)&amp;":C"&amp;MATCH(WORKDAY(A797+1,-2,'Hungarian non-working days'!$A$2:$A$1001),A:A,0))),"-")</f>
        <v>0</v>
      </c>
      <c r="F797" s="3">
        <f ca="1">IF(I797="Y",SUM(INDIRECT("D"&amp;MATCH(A797,A:A,0)&amp;":D"&amp;MATCH(WORKDAY(A797+1,-2,'Hungarian non-working days'!$A$2:$A$1001),A:A,0))),"-")</f>
        <v>0</v>
      </c>
      <c r="G797" s="3"/>
      <c r="H797" s="27">
        <f>IF(A797&lt;WORKDAY('Control panel'!$D$10,2,'Hungarian non-working days'!A793:A10791),"",IF(I797="Y",IFERROR(E797/G797,0),"-"))</f>
        <v>0</v>
      </c>
      <c r="I797" s="26" t="str">
        <f>IF(WORKDAY(A797,1,'Hungarian non-working days'!$A$2:$A$1001)=A797+1,"Y","N")</f>
        <v>Y</v>
      </c>
    </row>
    <row r="798" spans="1:9" ht="15">
      <c r="A798" s="1">
        <f>'Control panel'!A807</f>
        <v>44530</v>
      </c>
      <c r="B798" s="4">
        <f>'Control panel'!B807-'Control panel'!C807</f>
        <v>0</v>
      </c>
      <c r="C798" s="28">
        <f>IF(B798&lt;0,-'Control panel'!E807*(B798/1000)*IF('Control panel'!$D$8="Yes",1.27,1),-'Control panel'!D807*(B798/1000)*IF('Control panel'!$D$8="Yes",1.27,1))</f>
        <v>0</v>
      </c>
      <c r="D798" s="3">
        <f>'Control panel'!E807*('Control panel'!C807/1000)</f>
        <v>0</v>
      </c>
      <c r="E798" s="3">
        <f ca="1">IF(I798="Y",+SUM(INDIRECT("C"&amp;MATCH(A798,A:A,0)&amp;":C"&amp;MATCH(WORKDAY(A798+1,-2,'Hungarian non-working days'!$A$2:$A$1001),A:A,0))),"-")</f>
        <v>0</v>
      </c>
      <c r="F798" s="3">
        <f ca="1">IF(I798="Y",SUM(INDIRECT("D"&amp;MATCH(A798,A:A,0)&amp;":D"&amp;MATCH(WORKDAY(A798+1,-2,'Hungarian non-working days'!$A$2:$A$1001),A:A,0))),"-")</f>
        <v>0</v>
      </c>
      <c r="G798" s="3"/>
      <c r="H798" s="27">
        <f>IF(A798&lt;WORKDAY('Control panel'!$D$10,2,'Hungarian non-working days'!A794:A10792),"",IF(I798="Y",IFERROR(E798/G798,0),"-"))</f>
        <v>0</v>
      </c>
      <c r="I798" s="26" t="str">
        <f>IF(WORKDAY(A798,1,'Hungarian non-working days'!$A$2:$A$1001)=A798+1,"Y","N")</f>
        <v>Y</v>
      </c>
    </row>
    <row r="799" spans="1:9" ht="15">
      <c r="A799" s="1">
        <f>'Control panel'!A808</f>
        <v>44529</v>
      </c>
      <c r="B799" s="4">
        <f>'Control panel'!B808-'Control panel'!C808</f>
        <v>0</v>
      </c>
      <c r="C799" s="28">
        <f>IF(B799&lt;0,-'Control panel'!E808*(B799/1000)*IF('Control panel'!$D$8="Yes",1.27,1),-'Control panel'!D808*(B799/1000)*IF('Control panel'!$D$8="Yes",1.27,1))</f>
        <v>0</v>
      </c>
      <c r="D799" s="3">
        <f>'Control panel'!E808*('Control panel'!C808/1000)</f>
        <v>0</v>
      </c>
      <c r="E799" s="3">
        <f ca="1">IF(I799="Y",+SUM(INDIRECT("C"&amp;MATCH(A799,A:A,0)&amp;":C"&amp;MATCH(WORKDAY(A799+1,-2,'Hungarian non-working days'!$A$2:$A$1001),A:A,0))),"-")</f>
        <v>0</v>
      </c>
      <c r="F799" s="3">
        <f ca="1">IF(I799="Y",SUM(INDIRECT("D"&amp;MATCH(A799,A:A,0)&amp;":D"&amp;MATCH(WORKDAY(A799+1,-2,'Hungarian non-working days'!$A$2:$A$1001),A:A,0))),"-")</f>
        <v>0</v>
      </c>
      <c r="G799" s="3"/>
      <c r="H799" s="27">
        <f>IF(A799&lt;WORKDAY('Control panel'!$D$10,2,'Hungarian non-working days'!A795:A10793),"",IF(I799="Y",IFERROR(E799/G799,0),"-"))</f>
        <v>0</v>
      </c>
      <c r="I799" s="26" t="str">
        <f>IF(WORKDAY(A799,1,'Hungarian non-working days'!$A$2:$A$1001)=A799+1,"Y","N")</f>
        <v>Y</v>
      </c>
    </row>
    <row r="800" spans="1:9" ht="15">
      <c r="A800" s="1">
        <f>'Control panel'!A809</f>
        <v>44528</v>
      </c>
      <c r="B800" s="4">
        <f>'Control panel'!B809-'Control panel'!C809</f>
        <v>0</v>
      </c>
      <c r="C800" s="28">
        <f>IF(B800&lt;0,-'Control panel'!E809*(B800/1000)*IF('Control panel'!$D$8="Yes",1.27,1),-'Control panel'!D809*(B800/1000)*IF('Control panel'!$D$8="Yes",1.27,1))</f>
        <v>0</v>
      </c>
      <c r="D800" s="3">
        <f>'Control panel'!E809*('Control panel'!C809/1000)</f>
        <v>0</v>
      </c>
      <c r="E800" s="3">
        <f ca="1">IF(I800="Y",+SUM(INDIRECT("C"&amp;MATCH(A800,A:A,0)&amp;":C"&amp;MATCH(WORKDAY(A800+1,-2,'Hungarian non-working days'!$A$2:$A$1001),A:A,0))),"-")</f>
        <v>0</v>
      </c>
      <c r="F800" s="3">
        <f ca="1">IF(I800="Y",SUM(INDIRECT("D"&amp;MATCH(A800,A:A,0)&amp;":D"&amp;MATCH(WORKDAY(A800+1,-2,'Hungarian non-working days'!$A$2:$A$1001),A:A,0))),"-")</f>
        <v>0</v>
      </c>
      <c r="G800" s="3"/>
      <c r="H800" s="27">
        <f>IF(A800&lt;WORKDAY('Control panel'!$D$10,2,'Hungarian non-working days'!A796:A10794),"",IF(I800="Y",IFERROR(E800/G800,0),"-"))</f>
        <v>0</v>
      </c>
      <c r="I800" s="26" t="str">
        <f>IF(WORKDAY(A800,1,'Hungarian non-working days'!$A$2:$A$1001)=A800+1,"Y","N")</f>
        <v>Y</v>
      </c>
    </row>
    <row r="801" spans="1:9" ht="15">
      <c r="A801" s="1">
        <f>'Control panel'!A810</f>
        <v>44527</v>
      </c>
      <c r="B801" s="4">
        <f>'Control panel'!B810-'Control panel'!C810</f>
        <v>0</v>
      </c>
      <c r="C801" s="28">
        <f>IF(B801&lt;0,-'Control panel'!E810*(B801/1000)*IF('Control panel'!$D$8="Yes",1.27,1),-'Control panel'!D810*(B801/1000)*IF('Control panel'!$D$8="Yes",1.27,1))</f>
        <v>0</v>
      </c>
      <c r="D801" s="3">
        <f>'Control panel'!E810*('Control panel'!C810/1000)</f>
        <v>0</v>
      </c>
      <c r="E801" s="3" t="str">
        <f ca="1">IF(I801="Y",+SUM(INDIRECT("C"&amp;MATCH(A801,A:A,0)&amp;":C"&amp;MATCH(WORKDAY(A801+1,-2,'Hungarian non-working days'!$A$2:$A$1001),A:A,0))),"-")</f>
        <v>-</v>
      </c>
      <c r="F801" s="3" t="str">
        <f ca="1">IF(I801="Y",SUM(INDIRECT("D"&amp;MATCH(A801,A:A,0)&amp;":D"&amp;MATCH(WORKDAY(A801+1,-2,'Hungarian non-working days'!$A$2:$A$1001),A:A,0))),"-")</f>
        <v>-</v>
      </c>
      <c r="G801" s="3"/>
      <c r="H801" s="27" t="str">
        <f>IF(A801&lt;WORKDAY('Control panel'!$D$10,2,'Hungarian non-working days'!A797:A10795),"",IF(I801="Y",IFERROR(E801/G801,0),"-"))</f>
        <v>-</v>
      </c>
      <c r="I801" s="26" t="str">
        <f>IF(WORKDAY(A801,1,'Hungarian non-working days'!$A$2:$A$1001)=A801+1,"Y","N")</f>
        <v>N</v>
      </c>
    </row>
    <row r="802" spans="1:9" ht="15">
      <c r="A802" s="1">
        <f>'Control panel'!A811</f>
        <v>44526</v>
      </c>
      <c r="B802" s="4">
        <f>'Control panel'!B811-'Control panel'!C811</f>
        <v>0</v>
      </c>
      <c r="C802" s="28">
        <f>IF(B802&lt;0,-'Control panel'!E811*(B802/1000)*IF('Control panel'!$D$8="Yes",1.27,1),-'Control panel'!D811*(B802/1000)*IF('Control panel'!$D$8="Yes",1.27,1))</f>
        <v>0</v>
      </c>
      <c r="D802" s="3">
        <f>'Control panel'!E811*('Control panel'!C811/1000)</f>
        <v>0</v>
      </c>
      <c r="E802" s="3" t="str">
        <f ca="1">IF(I802="Y",+SUM(INDIRECT("C"&amp;MATCH(A802,A:A,0)&amp;":C"&amp;MATCH(WORKDAY(A802+1,-2,'Hungarian non-working days'!$A$2:$A$1001),A:A,0))),"-")</f>
        <v>-</v>
      </c>
      <c r="F802" s="3" t="str">
        <f ca="1">IF(I802="Y",SUM(INDIRECT("D"&amp;MATCH(A802,A:A,0)&amp;":D"&amp;MATCH(WORKDAY(A802+1,-2,'Hungarian non-working days'!$A$2:$A$1001),A:A,0))),"-")</f>
        <v>-</v>
      </c>
      <c r="G802" s="3"/>
      <c r="H802" s="27" t="str">
        <f>IF(A802&lt;WORKDAY('Control panel'!$D$10,2,'Hungarian non-working days'!A798:A10796),"",IF(I802="Y",IFERROR(E802/G802,0),"-"))</f>
        <v>-</v>
      </c>
      <c r="I802" s="26" t="str">
        <f>IF(WORKDAY(A802,1,'Hungarian non-working days'!$A$2:$A$1001)=A802+1,"Y","N")</f>
        <v>N</v>
      </c>
    </row>
    <row r="803" spans="1:9" ht="15">
      <c r="A803" s="1">
        <f>'Control panel'!A812</f>
        <v>44525</v>
      </c>
      <c r="B803" s="4">
        <f>'Control panel'!B812-'Control panel'!C812</f>
        <v>0</v>
      </c>
      <c r="C803" s="28">
        <f>IF(B803&lt;0,-'Control panel'!E812*(B803/1000)*IF('Control panel'!$D$8="Yes",1.27,1),-'Control panel'!D812*(B803/1000)*IF('Control panel'!$D$8="Yes",1.27,1))</f>
        <v>0</v>
      </c>
      <c r="D803" s="3">
        <f>'Control panel'!E812*('Control panel'!C812/1000)</f>
        <v>0</v>
      </c>
      <c r="E803" s="3">
        <f ca="1">IF(I803="Y",+SUM(INDIRECT("C"&amp;MATCH(A803,A:A,0)&amp;":C"&amp;MATCH(WORKDAY(A803+1,-2,'Hungarian non-working days'!$A$2:$A$1001),A:A,0))),"-")</f>
        <v>0</v>
      </c>
      <c r="F803" s="3">
        <f ca="1">IF(I803="Y",SUM(INDIRECT("D"&amp;MATCH(A803,A:A,0)&amp;":D"&amp;MATCH(WORKDAY(A803+1,-2,'Hungarian non-working days'!$A$2:$A$1001),A:A,0))),"-")</f>
        <v>0</v>
      </c>
      <c r="G803" s="3"/>
      <c r="H803" s="27">
        <f>IF(A803&lt;WORKDAY('Control panel'!$D$10,2,'Hungarian non-working days'!A799:A10797),"",IF(I803="Y",IFERROR(E803/G803,0),"-"))</f>
        <v>0</v>
      </c>
      <c r="I803" s="26" t="str">
        <f>IF(WORKDAY(A803,1,'Hungarian non-working days'!$A$2:$A$1001)=A803+1,"Y","N")</f>
        <v>Y</v>
      </c>
    </row>
    <row r="804" spans="1:9" ht="15">
      <c r="A804" s="1">
        <f>'Control panel'!A813</f>
        <v>44524</v>
      </c>
      <c r="B804" s="4">
        <f>'Control panel'!B813-'Control panel'!C813</f>
        <v>0</v>
      </c>
      <c r="C804" s="28">
        <f>IF(B804&lt;0,-'Control panel'!E813*(B804/1000)*IF('Control panel'!$D$8="Yes",1.27,1),-'Control panel'!D813*(B804/1000)*IF('Control panel'!$D$8="Yes",1.27,1))</f>
        <v>0</v>
      </c>
      <c r="D804" s="3">
        <f>'Control panel'!E813*('Control panel'!C813/1000)</f>
        <v>0</v>
      </c>
      <c r="E804" s="3">
        <f ca="1">IF(I804="Y",+SUM(INDIRECT("C"&amp;MATCH(A804,A:A,0)&amp;":C"&amp;MATCH(WORKDAY(A804+1,-2,'Hungarian non-working days'!$A$2:$A$1001),A:A,0))),"-")</f>
        <v>0</v>
      </c>
      <c r="F804" s="3">
        <f ca="1">IF(I804="Y",SUM(INDIRECT("D"&amp;MATCH(A804,A:A,0)&amp;":D"&amp;MATCH(WORKDAY(A804+1,-2,'Hungarian non-working days'!$A$2:$A$1001),A:A,0))),"-")</f>
        <v>0</v>
      </c>
      <c r="G804" s="3"/>
      <c r="H804" s="27">
        <f>IF(A804&lt;WORKDAY('Control panel'!$D$10,2,'Hungarian non-working days'!A800:A10798),"",IF(I804="Y",IFERROR(E804/G804,0),"-"))</f>
        <v>0</v>
      </c>
      <c r="I804" s="26" t="str">
        <f>IF(WORKDAY(A804,1,'Hungarian non-working days'!$A$2:$A$1001)=A804+1,"Y","N")</f>
        <v>Y</v>
      </c>
    </row>
    <row r="805" spans="1:9" ht="15">
      <c r="A805" s="1">
        <f>'Control panel'!A814</f>
        <v>44523</v>
      </c>
      <c r="B805" s="4">
        <f>'Control panel'!B814-'Control panel'!C814</f>
        <v>0</v>
      </c>
      <c r="C805" s="28">
        <f>IF(B805&lt;0,-'Control panel'!E814*(B805/1000)*IF('Control panel'!$D$8="Yes",1.27,1),-'Control panel'!D814*(B805/1000)*IF('Control panel'!$D$8="Yes",1.27,1))</f>
        <v>0</v>
      </c>
      <c r="D805" s="3">
        <f>'Control panel'!E814*('Control panel'!C814/1000)</f>
        <v>0</v>
      </c>
      <c r="E805" s="3">
        <f ca="1">IF(I805="Y",+SUM(INDIRECT("C"&amp;MATCH(A805,A:A,0)&amp;":C"&amp;MATCH(WORKDAY(A805+1,-2,'Hungarian non-working days'!$A$2:$A$1001),A:A,0))),"-")</f>
        <v>0</v>
      </c>
      <c r="F805" s="3">
        <f ca="1">IF(I805="Y",SUM(INDIRECT("D"&amp;MATCH(A805,A:A,0)&amp;":D"&amp;MATCH(WORKDAY(A805+1,-2,'Hungarian non-working days'!$A$2:$A$1001),A:A,0))),"-")</f>
        <v>0</v>
      </c>
      <c r="G805" s="3"/>
      <c r="H805" s="27">
        <f>IF(A805&lt;WORKDAY('Control panel'!$D$10,2,'Hungarian non-working days'!A801:A10799),"",IF(I805="Y",IFERROR(E805/G805,0),"-"))</f>
        <v>0</v>
      </c>
      <c r="I805" s="26" t="str">
        <f>IF(WORKDAY(A805,1,'Hungarian non-working days'!$A$2:$A$1001)=A805+1,"Y","N")</f>
        <v>Y</v>
      </c>
    </row>
    <row r="806" spans="1:9" ht="15">
      <c r="A806" s="1">
        <f>'Control panel'!A815</f>
        <v>44522</v>
      </c>
      <c r="B806" s="4">
        <f>'Control panel'!B815-'Control panel'!C815</f>
        <v>0</v>
      </c>
      <c r="C806" s="28">
        <f>IF(B806&lt;0,-'Control panel'!E815*(B806/1000)*IF('Control panel'!$D$8="Yes",1.27,1),-'Control panel'!D815*(B806/1000)*IF('Control panel'!$D$8="Yes",1.27,1))</f>
        <v>0</v>
      </c>
      <c r="D806" s="3">
        <f>'Control panel'!E815*('Control panel'!C815/1000)</f>
        <v>0</v>
      </c>
      <c r="E806" s="3">
        <f ca="1">IF(I806="Y",+SUM(INDIRECT("C"&amp;MATCH(A806,A:A,0)&amp;":C"&amp;MATCH(WORKDAY(A806+1,-2,'Hungarian non-working days'!$A$2:$A$1001),A:A,0))),"-")</f>
        <v>0</v>
      </c>
      <c r="F806" s="3">
        <f ca="1">IF(I806="Y",SUM(INDIRECT("D"&amp;MATCH(A806,A:A,0)&amp;":D"&amp;MATCH(WORKDAY(A806+1,-2,'Hungarian non-working days'!$A$2:$A$1001),A:A,0))),"-")</f>
        <v>0</v>
      </c>
      <c r="G806" s="3"/>
      <c r="H806" s="27">
        <f>IF(A806&lt;WORKDAY('Control panel'!$D$10,2,'Hungarian non-working days'!A802:A10800),"",IF(I806="Y",IFERROR(E806/G806,0),"-"))</f>
        <v>0</v>
      </c>
      <c r="I806" s="26" t="str">
        <f>IF(WORKDAY(A806,1,'Hungarian non-working days'!$A$2:$A$1001)=A806+1,"Y","N")</f>
        <v>Y</v>
      </c>
    </row>
    <row r="807" spans="1:9" ht="15">
      <c r="A807" s="1">
        <f>'Control panel'!A816</f>
        <v>44521</v>
      </c>
      <c r="B807" s="4">
        <f>'Control panel'!B816-'Control panel'!C816</f>
        <v>0</v>
      </c>
      <c r="C807" s="28">
        <f>IF(B807&lt;0,-'Control panel'!E816*(B807/1000)*IF('Control panel'!$D$8="Yes",1.27,1),-'Control panel'!D816*(B807/1000)*IF('Control panel'!$D$8="Yes",1.27,1))</f>
        <v>0</v>
      </c>
      <c r="D807" s="3">
        <f>'Control panel'!E816*('Control panel'!C816/1000)</f>
        <v>0</v>
      </c>
      <c r="E807" s="3">
        <f ca="1">IF(I807="Y",+SUM(INDIRECT("C"&amp;MATCH(A807,A:A,0)&amp;":C"&amp;MATCH(WORKDAY(A807+1,-2,'Hungarian non-working days'!$A$2:$A$1001),A:A,0))),"-")</f>
        <v>0</v>
      </c>
      <c r="F807" s="3">
        <f ca="1">IF(I807="Y",SUM(INDIRECT("D"&amp;MATCH(A807,A:A,0)&amp;":D"&amp;MATCH(WORKDAY(A807+1,-2,'Hungarian non-working days'!$A$2:$A$1001),A:A,0))),"-")</f>
        <v>0</v>
      </c>
      <c r="G807" s="3"/>
      <c r="H807" s="27">
        <f>IF(A807&lt;WORKDAY('Control panel'!$D$10,2,'Hungarian non-working days'!A803:A10801),"",IF(I807="Y",IFERROR(E807/G807,0),"-"))</f>
        <v>0</v>
      </c>
      <c r="I807" s="26" t="str">
        <f>IF(WORKDAY(A807,1,'Hungarian non-working days'!$A$2:$A$1001)=A807+1,"Y","N")</f>
        <v>Y</v>
      </c>
    </row>
    <row r="808" spans="1:9" ht="15">
      <c r="A808" s="1">
        <f>'Control panel'!A817</f>
        <v>44520</v>
      </c>
      <c r="B808" s="4">
        <f>'Control panel'!B817-'Control panel'!C817</f>
        <v>0</v>
      </c>
      <c r="C808" s="28">
        <f>IF(B808&lt;0,-'Control panel'!E817*(B808/1000)*IF('Control panel'!$D$8="Yes",1.27,1),-'Control panel'!D817*(B808/1000)*IF('Control panel'!$D$8="Yes",1.27,1))</f>
        <v>0</v>
      </c>
      <c r="D808" s="3">
        <f>'Control panel'!E817*('Control panel'!C817/1000)</f>
        <v>0</v>
      </c>
      <c r="E808" s="3" t="str">
        <f ca="1">IF(I808="Y",+SUM(INDIRECT("C"&amp;MATCH(A808,A:A,0)&amp;":C"&amp;MATCH(WORKDAY(A808+1,-2,'Hungarian non-working days'!$A$2:$A$1001),A:A,0))),"-")</f>
        <v>-</v>
      </c>
      <c r="F808" s="3" t="str">
        <f ca="1">IF(I808="Y",SUM(INDIRECT("D"&amp;MATCH(A808,A:A,0)&amp;":D"&amp;MATCH(WORKDAY(A808+1,-2,'Hungarian non-working days'!$A$2:$A$1001),A:A,0))),"-")</f>
        <v>-</v>
      </c>
      <c r="G808" s="3"/>
      <c r="H808" s="27" t="str">
        <f>IF(A808&lt;WORKDAY('Control panel'!$D$10,2,'Hungarian non-working days'!A804:A10802),"",IF(I808="Y",IFERROR(E808/G808,0),"-"))</f>
        <v>-</v>
      </c>
      <c r="I808" s="26" t="str">
        <f>IF(WORKDAY(A808,1,'Hungarian non-working days'!$A$2:$A$1001)=A808+1,"Y","N")</f>
        <v>N</v>
      </c>
    </row>
    <row r="809" spans="1:9" ht="15">
      <c r="A809" s="1">
        <f>'Control panel'!A818</f>
        <v>44519</v>
      </c>
      <c r="B809" s="4">
        <f>'Control panel'!B818-'Control panel'!C818</f>
        <v>0</v>
      </c>
      <c r="C809" s="28">
        <f>IF(B809&lt;0,-'Control panel'!E818*(B809/1000)*IF('Control panel'!$D$8="Yes",1.27,1),-'Control panel'!D818*(B809/1000)*IF('Control panel'!$D$8="Yes",1.27,1))</f>
        <v>0</v>
      </c>
      <c r="D809" s="3">
        <f>'Control panel'!E818*('Control panel'!C818/1000)</f>
        <v>0</v>
      </c>
      <c r="E809" s="3" t="str">
        <f ca="1">IF(I809="Y",+SUM(INDIRECT("C"&amp;MATCH(A809,A:A,0)&amp;":C"&amp;MATCH(WORKDAY(A809+1,-2,'Hungarian non-working days'!$A$2:$A$1001),A:A,0))),"-")</f>
        <v>-</v>
      </c>
      <c r="F809" s="3" t="str">
        <f ca="1">IF(I809="Y",SUM(INDIRECT("D"&amp;MATCH(A809,A:A,0)&amp;":D"&amp;MATCH(WORKDAY(A809+1,-2,'Hungarian non-working days'!$A$2:$A$1001),A:A,0))),"-")</f>
        <v>-</v>
      </c>
      <c r="G809" s="3"/>
      <c r="H809" s="27" t="str">
        <f>IF(A809&lt;WORKDAY('Control panel'!$D$10,2,'Hungarian non-working days'!A805:A10803),"",IF(I809="Y",IFERROR(E809/G809,0),"-"))</f>
        <v>-</v>
      </c>
      <c r="I809" s="26" t="str">
        <f>IF(WORKDAY(A809,1,'Hungarian non-working days'!$A$2:$A$1001)=A809+1,"Y","N")</f>
        <v>N</v>
      </c>
    </row>
    <row r="810" spans="1:9" ht="15">
      <c r="A810" s="1">
        <f>'Control panel'!A819</f>
        <v>44518</v>
      </c>
      <c r="B810" s="4">
        <f>'Control panel'!B819-'Control panel'!C819</f>
        <v>0</v>
      </c>
      <c r="C810" s="28">
        <f>IF(B810&lt;0,-'Control panel'!E819*(B810/1000)*IF('Control panel'!$D$8="Yes",1.27,1),-'Control panel'!D819*(B810/1000)*IF('Control panel'!$D$8="Yes",1.27,1))</f>
        <v>0</v>
      </c>
      <c r="D810" s="3">
        <f>'Control panel'!E819*('Control panel'!C819/1000)</f>
        <v>0</v>
      </c>
      <c r="E810" s="3">
        <f ca="1">IF(I810="Y",+SUM(INDIRECT("C"&amp;MATCH(A810,A:A,0)&amp;":C"&amp;MATCH(WORKDAY(A810+1,-2,'Hungarian non-working days'!$A$2:$A$1001),A:A,0))),"-")</f>
        <v>0</v>
      </c>
      <c r="F810" s="3">
        <f ca="1">IF(I810="Y",SUM(INDIRECT("D"&amp;MATCH(A810,A:A,0)&amp;":D"&amp;MATCH(WORKDAY(A810+1,-2,'Hungarian non-working days'!$A$2:$A$1001),A:A,0))),"-")</f>
        <v>0</v>
      </c>
      <c r="G810" s="3"/>
      <c r="H810" s="27">
        <f>IF(A810&lt;WORKDAY('Control panel'!$D$10,2,'Hungarian non-working days'!A806:A10804),"",IF(I810="Y",IFERROR(E810/G810,0),"-"))</f>
        <v>0</v>
      </c>
      <c r="I810" s="26" t="str">
        <f>IF(WORKDAY(A810,1,'Hungarian non-working days'!$A$2:$A$1001)=A810+1,"Y","N")</f>
        <v>Y</v>
      </c>
    </row>
    <row r="811" spans="1:9" ht="15">
      <c r="A811" s="1">
        <f>'Control panel'!A820</f>
        <v>44517</v>
      </c>
      <c r="B811" s="4">
        <f>'Control panel'!B820-'Control panel'!C820</f>
        <v>0</v>
      </c>
      <c r="C811" s="28">
        <f>IF(B811&lt;0,-'Control panel'!E820*(B811/1000)*IF('Control panel'!$D$8="Yes",1.27,1),-'Control panel'!D820*(B811/1000)*IF('Control panel'!$D$8="Yes",1.27,1))</f>
        <v>0</v>
      </c>
      <c r="D811" s="3">
        <f>'Control panel'!E820*('Control panel'!C820/1000)</f>
        <v>0</v>
      </c>
      <c r="E811" s="3">
        <f ca="1">IF(I811="Y",+SUM(INDIRECT("C"&amp;MATCH(A811,A:A,0)&amp;":C"&amp;MATCH(WORKDAY(A811+1,-2,'Hungarian non-working days'!$A$2:$A$1001),A:A,0))),"-")</f>
        <v>0</v>
      </c>
      <c r="F811" s="3">
        <f ca="1">IF(I811="Y",SUM(INDIRECT("D"&amp;MATCH(A811,A:A,0)&amp;":D"&amp;MATCH(WORKDAY(A811+1,-2,'Hungarian non-working days'!$A$2:$A$1001),A:A,0))),"-")</f>
        <v>0</v>
      </c>
      <c r="G811" s="3"/>
      <c r="H811" s="27">
        <f>IF(A811&lt;WORKDAY('Control panel'!$D$10,2,'Hungarian non-working days'!A807:A10805),"",IF(I811="Y",IFERROR(E811/G811,0),"-"))</f>
        <v>0</v>
      </c>
      <c r="I811" s="26" t="str">
        <f>IF(WORKDAY(A811,1,'Hungarian non-working days'!$A$2:$A$1001)=A811+1,"Y","N")</f>
        <v>Y</v>
      </c>
    </row>
    <row r="812" spans="1:9" ht="15">
      <c r="A812" s="1">
        <f>'Control panel'!A821</f>
        <v>44516</v>
      </c>
      <c r="B812" s="4">
        <f>'Control panel'!B821-'Control panel'!C821</f>
        <v>0</v>
      </c>
      <c r="C812" s="28">
        <f>IF(B812&lt;0,-'Control panel'!E821*(B812/1000)*IF('Control panel'!$D$8="Yes",1.27,1),-'Control panel'!D821*(B812/1000)*IF('Control panel'!$D$8="Yes",1.27,1))</f>
        <v>0</v>
      </c>
      <c r="D812" s="3">
        <f>'Control panel'!E821*('Control panel'!C821/1000)</f>
        <v>0</v>
      </c>
      <c r="E812" s="3">
        <f ca="1">IF(I812="Y",+SUM(INDIRECT("C"&amp;MATCH(A812,A:A,0)&amp;":C"&amp;MATCH(WORKDAY(A812+1,-2,'Hungarian non-working days'!$A$2:$A$1001),A:A,0))),"-")</f>
        <v>0</v>
      </c>
      <c r="F812" s="3">
        <f ca="1">IF(I812="Y",SUM(INDIRECT("D"&amp;MATCH(A812,A:A,0)&amp;":D"&amp;MATCH(WORKDAY(A812+1,-2,'Hungarian non-working days'!$A$2:$A$1001),A:A,0))),"-")</f>
        <v>0</v>
      </c>
      <c r="G812" s="3"/>
      <c r="H812" s="27">
        <f>IF(A812&lt;WORKDAY('Control panel'!$D$10,2,'Hungarian non-working days'!A808:A10806),"",IF(I812="Y",IFERROR(E812/G812,0),"-"))</f>
        <v>0</v>
      </c>
      <c r="I812" s="26" t="str">
        <f>IF(WORKDAY(A812,1,'Hungarian non-working days'!$A$2:$A$1001)=A812+1,"Y","N")</f>
        <v>Y</v>
      </c>
    </row>
    <row r="813" spans="1:9" ht="15">
      <c r="A813" s="1">
        <f>'Control panel'!A822</f>
        <v>44515</v>
      </c>
      <c r="B813" s="4">
        <f>'Control panel'!B822-'Control panel'!C822</f>
        <v>0</v>
      </c>
      <c r="C813" s="28">
        <f>IF(B813&lt;0,-'Control panel'!E822*(B813/1000)*IF('Control panel'!$D$8="Yes",1.27,1),-'Control panel'!D822*(B813/1000)*IF('Control panel'!$D$8="Yes",1.27,1))</f>
        <v>0</v>
      </c>
      <c r="D813" s="3">
        <f>'Control panel'!E822*('Control panel'!C822/1000)</f>
        <v>0</v>
      </c>
      <c r="E813" s="3">
        <f ca="1">IF(I813="Y",+SUM(INDIRECT("C"&amp;MATCH(A813,A:A,0)&amp;":C"&amp;MATCH(WORKDAY(A813+1,-2,'Hungarian non-working days'!$A$2:$A$1001),A:A,0))),"-")</f>
        <v>0</v>
      </c>
      <c r="F813" s="3">
        <f ca="1">IF(I813="Y",SUM(INDIRECT("D"&amp;MATCH(A813,A:A,0)&amp;":D"&amp;MATCH(WORKDAY(A813+1,-2,'Hungarian non-working days'!$A$2:$A$1001),A:A,0))),"-")</f>
        <v>0</v>
      </c>
      <c r="G813" s="3"/>
      <c r="H813" s="27">
        <f>IF(A813&lt;WORKDAY('Control panel'!$D$10,2,'Hungarian non-working days'!A809:A10807),"",IF(I813="Y",IFERROR(E813/G813,0),"-"))</f>
        <v>0</v>
      </c>
      <c r="I813" s="26" t="str">
        <f>IF(WORKDAY(A813,1,'Hungarian non-working days'!$A$2:$A$1001)=A813+1,"Y","N")</f>
        <v>Y</v>
      </c>
    </row>
    <row r="814" spans="1:9" ht="15">
      <c r="A814" s="1">
        <f>'Control panel'!A823</f>
        <v>44514</v>
      </c>
      <c r="B814" s="4">
        <f>'Control panel'!B823-'Control panel'!C823</f>
        <v>0</v>
      </c>
      <c r="C814" s="28">
        <f>IF(B814&lt;0,-'Control panel'!E823*(B814/1000)*IF('Control panel'!$D$8="Yes",1.27,1),-'Control panel'!D823*(B814/1000)*IF('Control panel'!$D$8="Yes",1.27,1))</f>
        <v>0</v>
      </c>
      <c r="D814" s="3">
        <f>'Control panel'!E823*('Control panel'!C823/1000)</f>
        <v>0</v>
      </c>
      <c r="E814" s="3">
        <f ca="1">IF(I814="Y",+SUM(INDIRECT("C"&amp;MATCH(A814,A:A,0)&amp;":C"&amp;MATCH(WORKDAY(A814+1,-2,'Hungarian non-working days'!$A$2:$A$1001),A:A,0))),"-")</f>
        <v>0</v>
      </c>
      <c r="F814" s="3">
        <f ca="1">IF(I814="Y",SUM(INDIRECT("D"&amp;MATCH(A814,A:A,0)&amp;":D"&amp;MATCH(WORKDAY(A814+1,-2,'Hungarian non-working days'!$A$2:$A$1001),A:A,0))),"-")</f>
        <v>0</v>
      </c>
      <c r="G814" s="3"/>
      <c r="H814" s="27">
        <f>IF(A814&lt;WORKDAY('Control panel'!$D$10,2,'Hungarian non-working days'!A810:A10808),"",IF(I814="Y",IFERROR(E814/G814,0),"-"))</f>
        <v>0</v>
      </c>
      <c r="I814" s="26" t="str">
        <f>IF(WORKDAY(A814,1,'Hungarian non-working days'!$A$2:$A$1001)=A814+1,"Y","N")</f>
        <v>Y</v>
      </c>
    </row>
    <row r="815" spans="1:9" ht="15">
      <c r="A815" s="1">
        <f>'Control panel'!A824</f>
        <v>44513</v>
      </c>
      <c r="B815" s="4">
        <f>'Control panel'!B824-'Control panel'!C824</f>
        <v>0</v>
      </c>
      <c r="C815" s="28">
        <f>IF(B815&lt;0,-'Control panel'!E824*(B815/1000)*IF('Control panel'!$D$8="Yes",1.27,1),-'Control panel'!D824*(B815/1000)*IF('Control panel'!$D$8="Yes",1.27,1))</f>
        <v>0</v>
      </c>
      <c r="D815" s="3">
        <f>'Control panel'!E824*('Control panel'!C824/1000)</f>
        <v>0</v>
      </c>
      <c r="E815" s="3" t="str">
        <f ca="1">IF(I815="Y",+SUM(INDIRECT("C"&amp;MATCH(A815,A:A,0)&amp;":C"&amp;MATCH(WORKDAY(A815+1,-2,'Hungarian non-working days'!$A$2:$A$1001),A:A,0))),"-")</f>
        <v>-</v>
      </c>
      <c r="F815" s="3" t="str">
        <f ca="1">IF(I815="Y",SUM(INDIRECT("D"&amp;MATCH(A815,A:A,0)&amp;":D"&amp;MATCH(WORKDAY(A815+1,-2,'Hungarian non-working days'!$A$2:$A$1001),A:A,0))),"-")</f>
        <v>-</v>
      </c>
      <c r="G815" s="3"/>
      <c r="H815" s="27" t="str">
        <f>IF(A815&lt;WORKDAY('Control panel'!$D$10,2,'Hungarian non-working days'!A811:A10809),"",IF(I815="Y",IFERROR(E815/G815,0),"-"))</f>
        <v>-</v>
      </c>
      <c r="I815" s="26" t="str">
        <f>IF(WORKDAY(A815,1,'Hungarian non-working days'!$A$2:$A$1001)=A815+1,"Y","N")</f>
        <v>N</v>
      </c>
    </row>
    <row r="816" spans="1:9" ht="15">
      <c r="A816" s="1">
        <f>'Control panel'!A825</f>
        <v>44512</v>
      </c>
      <c r="B816" s="4">
        <f>'Control panel'!B825-'Control panel'!C825</f>
        <v>0</v>
      </c>
      <c r="C816" s="28">
        <f>IF(B816&lt;0,-'Control panel'!E825*(B816/1000)*IF('Control panel'!$D$8="Yes",1.27,1),-'Control panel'!D825*(B816/1000)*IF('Control panel'!$D$8="Yes",1.27,1))</f>
        <v>0</v>
      </c>
      <c r="D816" s="3">
        <f>'Control panel'!E825*('Control panel'!C825/1000)</f>
        <v>0</v>
      </c>
      <c r="E816" s="3" t="str">
        <f ca="1">IF(I816="Y",+SUM(INDIRECT("C"&amp;MATCH(A816,A:A,0)&amp;":C"&amp;MATCH(WORKDAY(A816+1,-2,'Hungarian non-working days'!$A$2:$A$1001),A:A,0))),"-")</f>
        <v>-</v>
      </c>
      <c r="F816" s="3" t="str">
        <f ca="1">IF(I816="Y",SUM(INDIRECT("D"&amp;MATCH(A816,A:A,0)&amp;":D"&amp;MATCH(WORKDAY(A816+1,-2,'Hungarian non-working days'!$A$2:$A$1001),A:A,0))),"-")</f>
        <v>-</v>
      </c>
      <c r="G816" s="3"/>
      <c r="H816" s="27" t="str">
        <f>IF(A816&lt;WORKDAY('Control panel'!$D$10,2,'Hungarian non-working days'!A812:A10810),"",IF(I816="Y",IFERROR(E816/G816,0),"-"))</f>
        <v>-</v>
      </c>
      <c r="I816" s="26" t="str">
        <f>IF(WORKDAY(A816,1,'Hungarian non-working days'!$A$2:$A$1001)=A816+1,"Y","N")</f>
        <v>N</v>
      </c>
    </row>
    <row r="817" spans="1:9" ht="15">
      <c r="A817" s="1">
        <f>'Control panel'!A826</f>
        <v>44511</v>
      </c>
      <c r="B817" s="4">
        <f>'Control panel'!B826-'Control panel'!C826</f>
        <v>0</v>
      </c>
      <c r="C817" s="28">
        <f>IF(B817&lt;0,-'Control panel'!E826*(B817/1000)*IF('Control panel'!$D$8="Yes",1.27,1),-'Control panel'!D826*(B817/1000)*IF('Control panel'!$D$8="Yes",1.27,1))</f>
        <v>0</v>
      </c>
      <c r="D817" s="3">
        <f>'Control panel'!E826*('Control panel'!C826/1000)</f>
        <v>0</v>
      </c>
      <c r="E817" s="3">
        <f ca="1">IF(I817="Y",+SUM(INDIRECT("C"&amp;MATCH(A817,A:A,0)&amp;":C"&amp;MATCH(WORKDAY(A817+1,-2,'Hungarian non-working days'!$A$2:$A$1001),A:A,0))),"-")</f>
        <v>0</v>
      </c>
      <c r="F817" s="3">
        <f ca="1">IF(I817="Y",SUM(INDIRECT("D"&amp;MATCH(A817,A:A,0)&amp;":D"&amp;MATCH(WORKDAY(A817+1,-2,'Hungarian non-working days'!$A$2:$A$1001),A:A,0))),"-")</f>
        <v>0</v>
      </c>
      <c r="G817" s="3"/>
      <c r="H817" s="27">
        <f>IF(A817&lt;WORKDAY('Control panel'!$D$10,2,'Hungarian non-working days'!A813:A10811),"",IF(I817="Y",IFERROR(E817/G817,0),"-"))</f>
        <v>0</v>
      </c>
      <c r="I817" s="26" t="str">
        <f>IF(WORKDAY(A817,1,'Hungarian non-working days'!$A$2:$A$1001)=A817+1,"Y","N")</f>
        <v>Y</v>
      </c>
    </row>
    <row r="818" spans="1:9" ht="15">
      <c r="A818" s="1">
        <f>'Control panel'!A827</f>
        <v>44510</v>
      </c>
      <c r="B818" s="4">
        <f>'Control panel'!B827-'Control panel'!C827</f>
        <v>0</v>
      </c>
      <c r="C818" s="28">
        <f>IF(B818&lt;0,-'Control panel'!E827*(B818/1000)*IF('Control panel'!$D$8="Yes",1.27,1),-'Control panel'!D827*(B818/1000)*IF('Control panel'!$D$8="Yes",1.27,1))</f>
        <v>0</v>
      </c>
      <c r="D818" s="3">
        <f>'Control panel'!E827*('Control panel'!C827/1000)</f>
        <v>0</v>
      </c>
      <c r="E818" s="3">
        <f ca="1">IF(I818="Y",+SUM(INDIRECT("C"&amp;MATCH(A818,A:A,0)&amp;":C"&amp;MATCH(WORKDAY(A818+1,-2,'Hungarian non-working days'!$A$2:$A$1001),A:A,0))),"-")</f>
        <v>0</v>
      </c>
      <c r="F818" s="3">
        <f ca="1">IF(I818="Y",SUM(INDIRECT("D"&amp;MATCH(A818,A:A,0)&amp;":D"&amp;MATCH(WORKDAY(A818+1,-2,'Hungarian non-working days'!$A$2:$A$1001),A:A,0))),"-")</f>
        <v>0</v>
      </c>
      <c r="G818" s="3"/>
      <c r="H818" s="27">
        <f>IF(A818&lt;WORKDAY('Control panel'!$D$10,2,'Hungarian non-working days'!A814:A10812),"",IF(I818="Y",IFERROR(E818/G818,0),"-"))</f>
        <v>0</v>
      </c>
      <c r="I818" s="26" t="str">
        <f>IF(WORKDAY(A818,1,'Hungarian non-working days'!$A$2:$A$1001)=A818+1,"Y","N")</f>
        <v>Y</v>
      </c>
    </row>
    <row r="819" spans="1:9" ht="15">
      <c r="A819" s="1">
        <f>'Control panel'!A828</f>
        <v>44509</v>
      </c>
      <c r="B819" s="4">
        <f>'Control panel'!B828-'Control panel'!C828</f>
        <v>0</v>
      </c>
      <c r="C819" s="28">
        <f>IF(B819&lt;0,-'Control panel'!E828*(B819/1000)*IF('Control panel'!$D$8="Yes",1.27,1),-'Control panel'!D828*(B819/1000)*IF('Control panel'!$D$8="Yes",1.27,1))</f>
        <v>0</v>
      </c>
      <c r="D819" s="3">
        <f>'Control panel'!E828*('Control panel'!C828/1000)</f>
        <v>0</v>
      </c>
      <c r="E819" s="3">
        <f ca="1">IF(I819="Y",+SUM(INDIRECT("C"&amp;MATCH(A819,A:A,0)&amp;":C"&amp;MATCH(WORKDAY(A819+1,-2,'Hungarian non-working days'!$A$2:$A$1001),A:A,0))),"-")</f>
        <v>0</v>
      </c>
      <c r="F819" s="3">
        <f ca="1">IF(I819="Y",SUM(INDIRECT("D"&amp;MATCH(A819,A:A,0)&amp;":D"&amp;MATCH(WORKDAY(A819+1,-2,'Hungarian non-working days'!$A$2:$A$1001),A:A,0))),"-")</f>
        <v>0</v>
      </c>
      <c r="G819" s="3"/>
      <c r="H819" s="27">
        <f>IF(A819&lt;WORKDAY('Control panel'!$D$10,2,'Hungarian non-working days'!A815:A10813),"",IF(I819="Y",IFERROR(E819/G819,0),"-"))</f>
        <v>0</v>
      </c>
      <c r="I819" s="26" t="str">
        <f>IF(WORKDAY(A819,1,'Hungarian non-working days'!$A$2:$A$1001)=A819+1,"Y","N")</f>
        <v>Y</v>
      </c>
    </row>
    <row r="820" spans="1:9" ht="15">
      <c r="A820" s="1">
        <f>'Control panel'!A829</f>
        <v>44508</v>
      </c>
      <c r="B820" s="4">
        <f>'Control panel'!B829-'Control panel'!C829</f>
        <v>0</v>
      </c>
      <c r="C820" s="28">
        <f>IF(B820&lt;0,-'Control panel'!E829*(B820/1000)*IF('Control panel'!$D$8="Yes",1.27,1),-'Control panel'!D829*(B820/1000)*IF('Control panel'!$D$8="Yes",1.27,1))</f>
        <v>0</v>
      </c>
      <c r="D820" s="3">
        <f>'Control panel'!E829*('Control panel'!C829/1000)</f>
        <v>0</v>
      </c>
      <c r="E820" s="3">
        <f ca="1">IF(I820="Y",+SUM(INDIRECT("C"&amp;MATCH(A820,A:A,0)&amp;":C"&amp;MATCH(WORKDAY(A820+1,-2,'Hungarian non-working days'!$A$2:$A$1001),A:A,0))),"-")</f>
        <v>0</v>
      </c>
      <c r="F820" s="3">
        <f ca="1">IF(I820="Y",SUM(INDIRECT("D"&amp;MATCH(A820,A:A,0)&amp;":D"&amp;MATCH(WORKDAY(A820+1,-2,'Hungarian non-working days'!$A$2:$A$1001),A:A,0))),"-")</f>
        <v>0</v>
      </c>
      <c r="G820" s="3"/>
      <c r="H820" s="27">
        <f>IF(A820&lt;WORKDAY('Control panel'!$D$10,2,'Hungarian non-working days'!A816:A10814),"",IF(I820="Y",IFERROR(E820/G820,0),"-"))</f>
        <v>0</v>
      </c>
      <c r="I820" s="26" t="str">
        <f>IF(WORKDAY(A820,1,'Hungarian non-working days'!$A$2:$A$1001)=A820+1,"Y","N")</f>
        <v>Y</v>
      </c>
    </row>
    <row r="821" spans="1:9" ht="15">
      <c r="A821" s="1">
        <f>'Control panel'!A830</f>
        <v>44507</v>
      </c>
      <c r="B821" s="4">
        <f>'Control panel'!B830-'Control panel'!C830</f>
        <v>0</v>
      </c>
      <c r="C821" s="28">
        <f>IF(B821&lt;0,-'Control panel'!E830*(B821/1000)*IF('Control panel'!$D$8="Yes",1.27,1),-'Control panel'!D830*(B821/1000)*IF('Control panel'!$D$8="Yes",1.27,1))</f>
        <v>0</v>
      </c>
      <c r="D821" s="3">
        <f>'Control panel'!E830*('Control panel'!C830/1000)</f>
        <v>0</v>
      </c>
      <c r="E821" s="3">
        <f ca="1">IF(I821="Y",+SUM(INDIRECT("C"&amp;MATCH(A821,A:A,0)&amp;":C"&amp;MATCH(WORKDAY(A821+1,-2,'Hungarian non-working days'!$A$2:$A$1001),A:A,0))),"-")</f>
        <v>0</v>
      </c>
      <c r="F821" s="3">
        <f ca="1">IF(I821="Y",SUM(INDIRECT("D"&amp;MATCH(A821,A:A,0)&amp;":D"&amp;MATCH(WORKDAY(A821+1,-2,'Hungarian non-working days'!$A$2:$A$1001),A:A,0))),"-")</f>
        <v>0</v>
      </c>
      <c r="G821" s="3"/>
      <c r="H821" s="27">
        <f>IF(A821&lt;WORKDAY('Control panel'!$D$10,2,'Hungarian non-working days'!A817:A10815),"",IF(I821="Y",IFERROR(E821/G821,0),"-"))</f>
        <v>0</v>
      </c>
      <c r="I821" s="26" t="str">
        <f>IF(WORKDAY(A821,1,'Hungarian non-working days'!$A$2:$A$1001)=A821+1,"Y","N")</f>
        <v>Y</v>
      </c>
    </row>
    <row r="822" spans="1:9" ht="15">
      <c r="A822" s="1">
        <f>'Control panel'!A831</f>
        <v>44506</v>
      </c>
      <c r="B822" s="4">
        <f>'Control panel'!B831-'Control panel'!C831</f>
        <v>0</v>
      </c>
      <c r="C822" s="28">
        <f>IF(B822&lt;0,-'Control panel'!E831*(B822/1000)*IF('Control panel'!$D$8="Yes",1.27,1),-'Control panel'!D831*(B822/1000)*IF('Control panel'!$D$8="Yes",1.27,1))</f>
        <v>0</v>
      </c>
      <c r="D822" s="3">
        <f>'Control panel'!E831*('Control panel'!C831/1000)</f>
        <v>0</v>
      </c>
      <c r="E822" s="3" t="str">
        <f ca="1">IF(I822="Y",+SUM(INDIRECT("C"&amp;MATCH(A822,A:A,0)&amp;":C"&amp;MATCH(WORKDAY(A822+1,-2,'Hungarian non-working days'!$A$2:$A$1001),A:A,0))),"-")</f>
        <v>-</v>
      </c>
      <c r="F822" s="3" t="str">
        <f ca="1">IF(I822="Y",SUM(INDIRECT("D"&amp;MATCH(A822,A:A,0)&amp;":D"&amp;MATCH(WORKDAY(A822+1,-2,'Hungarian non-working days'!$A$2:$A$1001),A:A,0))),"-")</f>
        <v>-</v>
      </c>
      <c r="G822" s="3"/>
      <c r="H822" s="27" t="str">
        <f>IF(A822&lt;WORKDAY('Control panel'!$D$10,2,'Hungarian non-working days'!A818:A10816),"",IF(I822="Y",IFERROR(E822/G822,0),"-"))</f>
        <v>-</v>
      </c>
      <c r="I822" s="26" t="str">
        <f>IF(WORKDAY(A822,1,'Hungarian non-working days'!$A$2:$A$1001)=A822+1,"Y","N")</f>
        <v>N</v>
      </c>
    </row>
    <row r="823" spans="1:9" ht="15">
      <c r="A823" s="1">
        <f>'Control panel'!A832</f>
        <v>44505</v>
      </c>
      <c r="B823" s="4">
        <f>'Control panel'!B832-'Control panel'!C832</f>
        <v>0</v>
      </c>
      <c r="C823" s="28">
        <f>IF(B823&lt;0,-'Control panel'!E832*(B823/1000)*IF('Control panel'!$D$8="Yes",1.27,1),-'Control panel'!D832*(B823/1000)*IF('Control panel'!$D$8="Yes",1.27,1))</f>
        <v>0</v>
      </c>
      <c r="D823" s="3">
        <f>'Control panel'!E832*('Control panel'!C832/1000)</f>
        <v>0</v>
      </c>
      <c r="E823" s="3" t="str">
        <f ca="1">IF(I823="Y",+SUM(INDIRECT("C"&amp;MATCH(A823,A:A,0)&amp;":C"&amp;MATCH(WORKDAY(A823+1,-2,'Hungarian non-working days'!$A$2:$A$1001),A:A,0))),"-")</f>
        <v>-</v>
      </c>
      <c r="F823" s="3" t="str">
        <f ca="1">IF(I823="Y",SUM(INDIRECT("D"&amp;MATCH(A823,A:A,0)&amp;":D"&amp;MATCH(WORKDAY(A823+1,-2,'Hungarian non-working days'!$A$2:$A$1001),A:A,0))),"-")</f>
        <v>-</v>
      </c>
      <c r="G823" s="3"/>
      <c r="H823" s="27" t="str">
        <f>IF(A823&lt;WORKDAY('Control panel'!$D$10,2,'Hungarian non-working days'!A819:A10817),"",IF(I823="Y",IFERROR(E823/G823,0),"-"))</f>
        <v>-</v>
      </c>
      <c r="I823" s="26" t="str">
        <f>IF(WORKDAY(A823,1,'Hungarian non-working days'!$A$2:$A$1001)=A823+1,"Y","N")</f>
        <v>N</v>
      </c>
    </row>
    <row r="824" spans="1:9" ht="15">
      <c r="A824" s="1">
        <f>'Control panel'!A833</f>
        <v>44504</v>
      </c>
      <c r="B824" s="4">
        <f>'Control panel'!B833-'Control panel'!C833</f>
        <v>0</v>
      </c>
      <c r="C824" s="28">
        <f>IF(B824&lt;0,-'Control panel'!E833*(B824/1000)*IF('Control panel'!$D$8="Yes",1.27,1),-'Control panel'!D833*(B824/1000)*IF('Control panel'!$D$8="Yes",1.27,1))</f>
        <v>0</v>
      </c>
      <c r="D824" s="3">
        <f>'Control panel'!E833*('Control panel'!C833/1000)</f>
        <v>0</v>
      </c>
      <c r="E824" s="3">
        <f ca="1">IF(I824="Y",+SUM(INDIRECT("C"&amp;MATCH(A824,A:A,0)&amp;":C"&amp;MATCH(WORKDAY(A824+1,-2,'Hungarian non-working days'!$A$2:$A$1001),A:A,0))),"-")</f>
        <v>0</v>
      </c>
      <c r="F824" s="3">
        <f ca="1">IF(I824="Y",SUM(INDIRECT("D"&amp;MATCH(A824,A:A,0)&amp;":D"&amp;MATCH(WORKDAY(A824+1,-2,'Hungarian non-working days'!$A$2:$A$1001),A:A,0))),"-")</f>
        <v>0</v>
      </c>
      <c r="G824" s="3"/>
      <c r="H824" s="27">
        <f>IF(A824&lt;WORKDAY('Control panel'!$D$10,2,'Hungarian non-working days'!A820:A10818),"",IF(I824="Y",IFERROR(E824/G824,0),"-"))</f>
        <v>0</v>
      </c>
      <c r="I824" s="26" t="str">
        <f>IF(WORKDAY(A824,1,'Hungarian non-working days'!$A$2:$A$1001)=A824+1,"Y","N")</f>
        <v>Y</v>
      </c>
    </row>
    <row r="825" spans="1:9" ht="15">
      <c r="A825" s="1">
        <f>'Control panel'!A834</f>
        <v>44503</v>
      </c>
      <c r="B825" s="4">
        <f>'Control panel'!B834-'Control panel'!C834</f>
        <v>0</v>
      </c>
      <c r="C825" s="28">
        <f>IF(B825&lt;0,-'Control panel'!E834*(B825/1000)*IF('Control panel'!$D$8="Yes",1.27,1),-'Control panel'!D834*(B825/1000)*IF('Control panel'!$D$8="Yes",1.27,1))</f>
        <v>0</v>
      </c>
      <c r="D825" s="3">
        <f>'Control panel'!E834*('Control panel'!C834/1000)</f>
        <v>0</v>
      </c>
      <c r="E825" s="3">
        <f ca="1">IF(I825="Y",+SUM(INDIRECT("C"&amp;MATCH(A825,A:A,0)&amp;":C"&amp;MATCH(WORKDAY(A825+1,-2,'Hungarian non-working days'!$A$2:$A$1001),A:A,0))),"-")</f>
        <v>0</v>
      </c>
      <c r="F825" s="3">
        <f ca="1">IF(I825="Y",SUM(INDIRECT("D"&amp;MATCH(A825,A:A,0)&amp;":D"&amp;MATCH(WORKDAY(A825+1,-2,'Hungarian non-working days'!$A$2:$A$1001),A:A,0))),"-")</f>
        <v>0</v>
      </c>
      <c r="G825" s="3"/>
      <c r="H825" s="27">
        <f>IF(A825&lt;WORKDAY('Control panel'!$D$10,2,'Hungarian non-working days'!A821:A10819),"",IF(I825="Y",IFERROR(E825/G825,0),"-"))</f>
        <v>0</v>
      </c>
      <c r="I825" s="26" t="str">
        <f>IF(WORKDAY(A825,1,'Hungarian non-working days'!$A$2:$A$1001)=A825+1,"Y","N")</f>
        <v>Y</v>
      </c>
    </row>
    <row r="826" spans="1:9" ht="15">
      <c r="A826" s="1">
        <f>'Control panel'!A835</f>
        <v>44502</v>
      </c>
      <c r="B826" s="4">
        <f>'Control panel'!B835-'Control panel'!C835</f>
        <v>0</v>
      </c>
      <c r="C826" s="28">
        <f>IF(B826&lt;0,-'Control panel'!E835*(B826/1000)*IF('Control panel'!$D$8="Yes",1.27,1),-'Control panel'!D835*(B826/1000)*IF('Control panel'!$D$8="Yes",1.27,1))</f>
        <v>0</v>
      </c>
      <c r="D826" s="3">
        <f>'Control panel'!E835*('Control panel'!C835/1000)</f>
        <v>0</v>
      </c>
      <c r="E826" s="3">
        <f ca="1">IF(I826="Y",+SUM(INDIRECT("C"&amp;MATCH(A826,A:A,0)&amp;":C"&amp;MATCH(WORKDAY(A826+1,-2,'Hungarian non-working days'!$A$2:$A$1001),A:A,0))),"-")</f>
        <v>0</v>
      </c>
      <c r="F826" s="3">
        <f ca="1">IF(I826="Y",SUM(INDIRECT("D"&amp;MATCH(A826,A:A,0)&amp;":D"&amp;MATCH(WORKDAY(A826+1,-2,'Hungarian non-working days'!$A$2:$A$1001),A:A,0))),"-")</f>
        <v>0</v>
      </c>
      <c r="G826" s="3"/>
      <c r="H826" s="27">
        <f>IF(A826&lt;WORKDAY('Control panel'!$D$10,2,'Hungarian non-working days'!A822:A10820),"",IF(I826="Y",IFERROR(E826/G826,0),"-"))</f>
        <v>0</v>
      </c>
      <c r="I826" s="26" t="str">
        <f>IF(WORKDAY(A826,1,'Hungarian non-working days'!$A$2:$A$1001)=A826+1,"Y","N")</f>
        <v>Y</v>
      </c>
    </row>
    <row r="827" spans="1:9" ht="15">
      <c r="A827" s="1">
        <f>'Control panel'!A836</f>
        <v>44501</v>
      </c>
      <c r="B827" s="4">
        <f>'Control panel'!B836-'Control panel'!C836</f>
        <v>0</v>
      </c>
      <c r="C827" s="28">
        <f>IF(B827&lt;0,-'Control panel'!E836*(B827/1000)*IF('Control panel'!$D$8="Yes",1.27,1),-'Control panel'!D836*(B827/1000)*IF('Control panel'!$D$8="Yes",1.27,1))</f>
        <v>0</v>
      </c>
      <c r="D827" s="3">
        <f>'Control panel'!E836*('Control panel'!C836/1000)</f>
        <v>0</v>
      </c>
      <c r="E827" s="3">
        <f ca="1">IF(I827="Y",+SUM(INDIRECT("C"&amp;MATCH(A827,A:A,0)&amp;":C"&amp;MATCH(WORKDAY(A827+1,-2,'Hungarian non-working days'!$A$2:$A$1001),A:A,0))),"-")</f>
        <v>0</v>
      </c>
      <c r="F827" s="3">
        <f ca="1">IF(I827="Y",SUM(INDIRECT("D"&amp;MATCH(A827,A:A,0)&amp;":D"&amp;MATCH(WORKDAY(A827+1,-2,'Hungarian non-working days'!$A$2:$A$1001),A:A,0))),"-")</f>
        <v>0</v>
      </c>
      <c r="G827" s="3"/>
      <c r="H827" s="27">
        <f>IF(A827&lt;WORKDAY('Control panel'!$D$10,2,'Hungarian non-working days'!A823:A10821),"",IF(I827="Y",IFERROR(E827/G827,0),"-"))</f>
        <v>0</v>
      </c>
      <c r="I827" s="26" t="str">
        <f>IF(WORKDAY(A827,1,'Hungarian non-working days'!$A$2:$A$1001)=A827+1,"Y","N")</f>
        <v>Y</v>
      </c>
    </row>
    <row r="828" spans="1:9" ht="15">
      <c r="A828" s="1">
        <f>'Control panel'!A837</f>
        <v>44500</v>
      </c>
      <c r="B828" s="4">
        <f>'Control panel'!B837-'Control panel'!C837</f>
        <v>0</v>
      </c>
      <c r="C828" s="28">
        <f>IF(B828&lt;0,-'Control panel'!E837*(B828/1000)*IF('Control panel'!$D$8="Yes",1.27,1),-'Control panel'!D837*(B828/1000)*IF('Control panel'!$D$8="Yes",1.27,1))</f>
        <v>0</v>
      </c>
      <c r="D828" s="3">
        <f>'Control panel'!E837*('Control panel'!C837/1000)</f>
        <v>0</v>
      </c>
      <c r="E828" s="3" t="str">
        <f ca="1">IF(I828="Y",+SUM(INDIRECT("C"&amp;MATCH(A828,A:A,0)&amp;":C"&amp;MATCH(WORKDAY(A828+1,-2,'Hungarian non-working days'!$A$2:$A$1001),A:A,0))),"-")</f>
        <v>-</v>
      </c>
      <c r="F828" s="3" t="str">
        <f ca="1">IF(I828="Y",SUM(INDIRECT("D"&amp;MATCH(A828,A:A,0)&amp;":D"&amp;MATCH(WORKDAY(A828+1,-2,'Hungarian non-working days'!$A$2:$A$1001),A:A,0))),"-")</f>
        <v>-</v>
      </c>
      <c r="G828" s="3"/>
      <c r="H828" s="27" t="str">
        <f>IF(A828&lt;WORKDAY('Control panel'!$D$10,2,'Hungarian non-working days'!A824:A10822),"",IF(I828="Y",IFERROR(E828/G828,0),"-"))</f>
        <v>-</v>
      </c>
      <c r="I828" s="26" t="str">
        <f>IF(WORKDAY(A828,1,'Hungarian non-working days'!$A$2:$A$1001)=A828+1,"Y","N")</f>
        <v>N</v>
      </c>
    </row>
    <row r="829" spans="1:9" ht="15">
      <c r="A829" s="1">
        <f>'Control panel'!A838</f>
        <v>44499</v>
      </c>
      <c r="B829" s="4">
        <f>'Control panel'!B838-'Control panel'!C838</f>
        <v>0</v>
      </c>
      <c r="C829" s="28">
        <f>IF(B829&lt;0,-'Control panel'!E838*(B829/1000)*IF('Control panel'!$D$8="Yes",1.27,1),-'Control panel'!D838*(B829/1000)*IF('Control panel'!$D$8="Yes",1.27,1))</f>
        <v>0</v>
      </c>
      <c r="D829" s="3">
        <f>'Control panel'!E838*('Control panel'!C838/1000)</f>
        <v>0</v>
      </c>
      <c r="E829" s="3" t="str">
        <f ca="1">IF(I829="Y",+SUM(INDIRECT("C"&amp;MATCH(A829,A:A,0)&amp;":C"&amp;MATCH(WORKDAY(A829+1,-2,'Hungarian non-working days'!$A$2:$A$1001),A:A,0))),"-")</f>
        <v>-</v>
      </c>
      <c r="F829" s="3" t="str">
        <f ca="1">IF(I829="Y",SUM(INDIRECT("D"&amp;MATCH(A829,A:A,0)&amp;":D"&amp;MATCH(WORKDAY(A829+1,-2,'Hungarian non-working days'!$A$2:$A$1001),A:A,0))),"-")</f>
        <v>-</v>
      </c>
      <c r="G829" s="3"/>
      <c r="H829" s="27" t="str">
        <f>IF(A829&lt;WORKDAY('Control panel'!$D$10,2,'Hungarian non-working days'!A825:A10823),"",IF(I829="Y",IFERROR(E829/G829,0),"-"))</f>
        <v>-</v>
      </c>
      <c r="I829" s="26" t="str">
        <f>IF(WORKDAY(A829,1,'Hungarian non-working days'!$A$2:$A$1001)=A829+1,"Y","N")</f>
        <v>N</v>
      </c>
    </row>
    <row r="830" spans="1:9" ht="15">
      <c r="A830" s="1">
        <f>'Control panel'!A839</f>
        <v>44498</v>
      </c>
      <c r="B830" s="4">
        <f>'Control panel'!B839-'Control panel'!C839</f>
        <v>0</v>
      </c>
      <c r="C830" s="28">
        <f>IF(B830&lt;0,-'Control panel'!E839*(B830/1000)*IF('Control panel'!$D$8="Yes",1.27,1),-'Control panel'!D839*(B830/1000)*IF('Control panel'!$D$8="Yes",1.27,1))</f>
        <v>0</v>
      </c>
      <c r="D830" s="3">
        <f>'Control panel'!E839*('Control panel'!C839/1000)</f>
        <v>0</v>
      </c>
      <c r="E830" s="3" t="str">
        <f ca="1">IF(I830="Y",+SUM(INDIRECT("C"&amp;MATCH(A830,A:A,0)&amp;":C"&amp;MATCH(WORKDAY(A830+1,-2,'Hungarian non-working days'!$A$2:$A$1001),A:A,0))),"-")</f>
        <v>-</v>
      </c>
      <c r="F830" s="3" t="str">
        <f ca="1">IF(I830="Y",SUM(INDIRECT("D"&amp;MATCH(A830,A:A,0)&amp;":D"&amp;MATCH(WORKDAY(A830+1,-2,'Hungarian non-working days'!$A$2:$A$1001),A:A,0))),"-")</f>
        <v>-</v>
      </c>
      <c r="G830" s="3"/>
      <c r="H830" s="27" t="str">
        <f>IF(A830&lt;WORKDAY('Control panel'!$D$10,2,'Hungarian non-working days'!A826:A10824),"",IF(I830="Y",IFERROR(E830/G830,0),"-"))</f>
        <v>-</v>
      </c>
      <c r="I830" s="26" t="str">
        <f>IF(WORKDAY(A830,1,'Hungarian non-working days'!$A$2:$A$1001)=A830+1,"Y","N")</f>
        <v>N</v>
      </c>
    </row>
    <row r="831" spans="1:9" ht="15">
      <c r="A831" s="1">
        <f>'Control panel'!A840</f>
        <v>44497</v>
      </c>
      <c r="B831" s="4">
        <f>'Control panel'!B840-'Control panel'!C840</f>
        <v>0</v>
      </c>
      <c r="C831" s="28">
        <f>IF(B831&lt;0,-'Control panel'!E840*(B831/1000)*IF('Control panel'!$D$8="Yes",1.27,1),-'Control panel'!D840*(B831/1000)*IF('Control panel'!$D$8="Yes",1.27,1))</f>
        <v>0</v>
      </c>
      <c r="D831" s="3">
        <f>'Control panel'!E840*('Control panel'!C840/1000)</f>
        <v>0</v>
      </c>
      <c r="E831" s="3">
        <f ca="1">IF(I831="Y",+SUM(INDIRECT("C"&amp;MATCH(A831,A:A,0)&amp;":C"&amp;MATCH(WORKDAY(A831+1,-2,'Hungarian non-working days'!$A$2:$A$1001),A:A,0))),"-")</f>
        <v>0</v>
      </c>
      <c r="F831" s="3">
        <f ca="1">IF(I831="Y",SUM(INDIRECT("D"&amp;MATCH(A831,A:A,0)&amp;":D"&amp;MATCH(WORKDAY(A831+1,-2,'Hungarian non-working days'!$A$2:$A$1001),A:A,0))),"-")</f>
        <v>0</v>
      </c>
      <c r="G831" s="3"/>
      <c r="H831" s="27">
        <f>IF(A831&lt;WORKDAY('Control panel'!$D$10,2,'Hungarian non-working days'!A827:A10825),"",IF(I831="Y",IFERROR(E831/G831,0),"-"))</f>
        <v>0</v>
      </c>
      <c r="I831" s="26" t="str">
        <f>IF(WORKDAY(A831,1,'Hungarian non-working days'!$A$2:$A$1001)=A831+1,"Y","N")</f>
        <v>Y</v>
      </c>
    </row>
    <row r="832" spans="1:9" ht="15">
      <c r="A832" s="1">
        <f>'Control panel'!A841</f>
        <v>44496</v>
      </c>
      <c r="B832" s="4">
        <f>'Control panel'!B841-'Control panel'!C841</f>
        <v>0</v>
      </c>
      <c r="C832" s="28">
        <f>IF(B832&lt;0,-'Control panel'!E841*(B832/1000)*IF('Control panel'!$D$8="Yes",1.27,1),-'Control panel'!D841*(B832/1000)*IF('Control panel'!$D$8="Yes",1.27,1))</f>
        <v>0</v>
      </c>
      <c r="D832" s="3">
        <f>'Control panel'!E841*('Control panel'!C841/1000)</f>
        <v>0</v>
      </c>
      <c r="E832" s="3">
        <f ca="1">IF(I832="Y",+SUM(INDIRECT("C"&amp;MATCH(A832,A:A,0)&amp;":C"&amp;MATCH(WORKDAY(A832+1,-2,'Hungarian non-working days'!$A$2:$A$1001),A:A,0))),"-")</f>
        <v>0</v>
      </c>
      <c r="F832" s="3">
        <f ca="1">IF(I832="Y",SUM(INDIRECT("D"&amp;MATCH(A832,A:A,0)&amp;":D"&amp;MATCH(WORKDAY(A832+1,-2,'Hungarian non-working days'!$A$2:$A$1001),A:A,0))),"-")</f>
        <v>0</v>
      </c>
      <c r="G832" s="3"/>
      <c r="H832" s="27">
        <f>IF(A832&lt;WORKDAY('Control panel'!$D$10,2,'Hungarian non-working days'!A828:A10826),"",IF(I832="Y",IFERROR(E832/G832,0),"-"))</f>
        <v>0</v>
      </c>
      <c r="I832" s="26" t="str">
        <f>IF(WORKDAY(A832,1,'Hungarian non-working days'!$A$2:$A$1001)=A832+1,"Y","N")</f>
        <v>Y</v>
      </c>
    </row>
    <row r="833" spans="1:9" ht="15">
      <c r="A833" s="1">
        <f>'Control panel'!A842</f>
        <v>44495</v>
      </c>
      <c r="B833" s="4">
        <f>'Control panel'!B842-'Control panel'!C842</f>
        <v>0</v>
      </c>
      <c r="C833" s="28">
        <f>IF(B833&lt;0,-'Control panel'!E842*(B833/1000)*IF('Control panel'!$D$8="Yes",1.27,1),-'Control panel'!D842*(B833/1000)*IF('Control panel'!$D$8="Yes",1.27,1))</f>
        <v>0</v>
      </c>
      <c r="D833" s="3">
        <f>'Control panel'!E842*('Control panel'!C842/1000)</f>
        <v>0</v>
      </c>
      <c r="E833" s="3">
        <f ca="1">IF(I833="Y",+SUM(INDIRECT("C"&amp;MATCH(A833,A:A,0)&amp;":C"&amp;MATCH(WORKDAY(A833+1,-2,'Hungarian non-working days'!$A$2:$A$1001),A:A,0))),"-")</f>
        <v>0</v>
      </c>
      <c r="F833" s="3">
        <f ca="1">IF(I833="Y",SUM(INDIRECT("D"&amp;MATCH(A833,A:A,0)&amp;":D"&amp;MATCH(WORKDAY(A833+1,-2,'Hungarian non-working days'!$A$2:$A$1001),A:A,0))),"-")</f>
        <v>0</v>
      </c>
      <c r="G833" s="3"/>
      <c r="H833" s="27">
        <f>IF(A833&lt;WORKDAY('Control panel'!$D$10,2,'Hungarian non-working days'!A829:A10827),"",IF(I833="Y",IFERROR(E833/G833,0),"-"))</f>
        <v>0</v>
      </c>
      <c r="I833" s="26" t="str">
        <f>IF(WORKDAY(A833,1,'Hungarian non-working days'!$A$2:$A$1001)=A833+1,"Y","N")</f>
        <v>Y</v>
      </c>
    </row>
    <row r="834" spans="1:9" ht="15">
      <c r="A834" s="1">
        <f>'Control panel'!A843</f>
        <v>44494</v>
      </c>
      <c r="B834" s="4">
        <f>'Control panel'!B843-'Control panel'!C843</f>
        <v>0</v>
      </c>
      <c r="C834" s="28">
        <f>IF(B834&lt;0,-'Control panel'!E843*(B834/1000)*IF('Control panel'!$D$8="Yes",1.27,1),-'Control panel'!D843*(B834/1000)*IF('Control panel'!$D$8="Yes",1.27,1))</f>
        <v>0</v>
      </c>
      <c r="D834" s="3">
        <f>'Control panel'!E843*('Control panel'!C843/1000)</f>
        <v>0</v>
      </c>
      <c r="E834" s="3">
        <f ca="1">IF(I834="Y",+SUM(INDIRECT("C"&amp;MATCH(A834,A:A,0)&amp;":C"&amp;MATCH(WORKDAY(A834+1,-2,'Hungarian non-working days'!$A$2:$A$1001),A:A,0))),"-")</f>
        <v>0</v>
      </c>
      <c r="F834" s="3">
        <f ca="1">IF(I834="Y",SUM(INDIRECT("D"&amp;MATCH(A834,A:A,0)&amp;":D"&amp;MATCH(WORKDAY(A834+1,-2,'Hungarian non-working days'!$A$2:$A$1001),A:A,0))),"-")</f>
        <v>0</v>
      </c>
      <c r="G834" s="3"/>
      <c r="H834" s="27">
        <f>IF(A834&lt;WORKDAY('Control panel'!$D$10,2,'Hungarian non-working days'!A830:A10828),"",IF(I834="Y",IFERROR(E834/G834,0),"-"))</f>
        <v>0</v>
      </c>
      <c r="I834" s="26" t="str">
        <f>IF(WORKDAY(A834,1,'Hungarian non-working days'!$A$2:$A$1001)=A834+1,"Y","N")</f>
        <v>Y</v>
      </c>
    </row>
    <row r="835" spans="1:9" ht="15">
      <c r="A835" s="1">
        <f>'Control panel'!A844</f>
        <v>44493</v>
      </c>
      <c r="B835" s="4">
        <f>'Control panel'!B844-'Control panel'!C844</f>
        <v>0</v>
      </c>
      <c r="C835" s="28">
        <f>IF(B835&lt;0,-'Control panel'!E844*(B835/1000)*IF('Control panel'!$D$8="Yes",1.27,1),-'Control panel'!D844*(B835/1000)*IF('Control panel'!$D$8="Yes",1.27,1))</f>
        <v>0</v>
      </c>
      <c r="D835" s="3">
        <f>'Control panel'!E844*('Control panel'!C844/1000)</f>
        <v>0</v>
      </c>
      <c r="E835" s="3">
        <f ca="1">IF(I835="Y",+SUM(INDIRECT("C"&amp;MATCH(A835,A:A,0)&amp;":C"&amp;MATCH(WORKDAY(A835+1,-2,'Hungarian non-working days'!$A$2:$A$1001),A:A,0))),"-")</f>
        <v>0</v>
      </c>
      <c r="F835" s="3">
        <f ca="1">IF(I835="Y",SUM(INDIRECT("D"&amp;MATCH(A835,A:A,0)&amp;":D"&amp;MATCH(WORKDAY(A835+1,-2,'Hungarian non-working days'!$A$2:$A$1001),A:A,0))),"-")</f>
        <v>0</v>
      </c>
      <c r="G835" s="3"/>
      <c r="H835" s="27">
        <f>IF(A835&lt;WORKDAY('Control panel'!$D$10,2,'Hungarian non-working days'!A831:A10829),"",IF(I835="Y",IFERROR(E835/G835,0),"-"))</f>
        <v>0</v>
      </c>
      <c r="I835" s="26" t="str">
        <f>IF(WORKDAY(A835,1,'Hungarian non-working days'!$A$2:$A$1001)=A835+1,"Y","N")</f>
        <v>Y</v>
      </c>
    </row>
    <row r="836" spans="1:9" ht="15">
      <c r="A836" s="1">
        <f>'Control panel'!A845</f>
        <v>44492</v>
      </c>
      <c r="B836" s="4">
        <f>'Control panel'!B845-'Control panel'!C845</f>
        <v>0</v>
      </c>
      <c r="C836" s="28">
        <f>IF(B836&lt;0,-'Control panel'!E845*(B836/1000)*IF('Control panel'!$D$8="Yes",1.27,1),-'Control panel'!D845*(B836/1000)*IF('Control panel'!$D$8="Yes",1.27,1))</f>
        <v>0</v>
      </c>
      <c r="D836" s="3">
        <f>'Control panel'!E845*('Control panel'!C845/1000)</f>
        <v>0</v>
      </c>
      <c r="E836" s="3" t="str">
        <f ca="1">IF(I836="Y",+SUM(INDIRECT("C"&amp;MATCH(A836,A:A,0)&amp;":C"&amp;MATCH(WORKDAY(A836+1,-2,'Hungarian non-working days'!$A$2:$A$1001),A:A,0))),"-")</f>
        <v>-</v>
      </c>
      <c r="F836" s="3" t="str">
        <f ca="1">IF(I836="Y",SUM(INDIRECT("D"&amp;MATCH(A836,A:A,0)&amp;":D"&amp;MATCH(WORKDAY(A836+1,-2,'Hungarian non-working days'!$A$2:$A$1001),A:A,0))),"-")</f>
        <v>-</v>
      </c>
      <c r="G836" s="3"/>
      <c r="H836" s="27" t="str">
        <f>IF(A836&lt;WORKDAY('Control panel'!$D$10,2,'Hungarian non-working days'!A832:A10830),"",IF(I836="Y",IFERROR(E836/G836,0),"-"))</f>
        <v>-</v>
      </c>
      <c r="I836" s="26" t="str">
        <f>IF(WORKDAY(A836,1,'Hungarian non-working days'!$A$2:$A$1001)=A836+1,"Y","N")</f>
        <v>N</v>
      </c>
    </row>
    <row r="837" spans="1:9" ht="15">
      <c r="A837" s="1">
        <f>'Control panel'!A846</f>
        <v>44491</v>
      </c>
      <c r="B837" s="4">
        <f>'Control panel'!B846-'Control panel'!C846</f>
        <v>0</v>
      </c>
      <c r="C837" s="28">
        <f>IF(B837&lt;0,-'Control panel'!E846*(B837/1000)*IF('Control panel'!$D$8="Yes",1.27,1),-'Control panel'!D846*(B837/1000)*IF('Control panel'!$D$8="Yes",1.27,1))</f>
        <v>0</v>
      </c>
      <c r="D837" s="3">
        <f>'Control panel'!E846*('Control panel'!C846/1000)</f>
        <v>0</v>
      </c>
      <c r="E837" s="3" t="str">
        <f ca="1">IF(I837="Y",+SUM(INDIRECT("C"&amp;MATCH(A837,A:A,0)&amp;":C"&amp;MATCH(WORKDAY(A837+1,-2,'Hungarian non-working days'!$A$2:$A$1001),A:A,0))),"-")</f>
        <v>-</v>
      </c>
      <c r="F837" s="3" t="str">
        <f ca="1">IF(I837="Y",SUM(INDIRECT("D"&amp;MATCH(A837,A:A,0)&amp;":D"&amp;MATCH(WORKDAY(A837+1,-2,'Hungarian non-working days'!$A$2:$A$1001),A:A,0))),"-")</f>
        <v>-</v>
      </c>
      <c r="G837" s="3"/>
      <c r="H837" s="27" t="str">
        <f>IF(A837&lt;WORKDAY('Control panel'!$D$10,2,'Hungarian non-working days'!A833:A10831),"",IF(I837="Y",IFERROR(E837/G837,0),"-"))</f>
        <v>-</v>
      </c>
      <c r="I837" s="26" t="str">
        <f>IF(WORKDAY(A837,1,'Hungarian non-working days'!$A$2:$A$1001)=A837+1,"Y","N")</f>
        <v>N</v>
      </c>
    </row>
    <row r="838" spans="1:9" ht="15">
      <c r="A838" s="1">
        <f>'Control panel'!A847</f>
        <v>44490</v>
      </c>
      <c r="B838" s="4">
        <f>'Control panel'!B847-'Control panel'!C847</f>
        <v>0</v>
      </c>
      <c r="C838" s="28">
        <f>IF(B838&lt;0,-'Control panel'!E847*(B838/1000)*IF('Control panel'!$D$8="Yes",1.27,1),-'Control panel'!D847*(B838/1000)*IF('Control panel'!$D$8="Yes",1.27,1))</f>
        <v>0</v>
      </c>
      <c r="D838" s="3">
        <f>'Control panel'!E847*('Control panel'!C847/1000)</f>
        <v>0</v>
      </c>
      <c r="E838" s="3">
        <f ca="1">IF(I838="Y",+SUM(INDIRECT("C"&amp;MATCH(A838,A:A,0)&amp;":C"&amp;MATCH(WORKDAY(A838+1,-2,'Hungarian non-working days'!$A$2:$A$1001),A:A,0))),"-")</f>
        <v>0</v>
      </c>
      <c r="F838" s="3">
        <f ca="1">IF(I838="Y",SUM(INDIRECT("D"&amp;MATCH(A838,A:A,0)&amp;":D"&amp;MATCH(WORKDAY(A838+1,-2,'Hungarian non-working days'!$A$2:$A$1001),A:A,0))),"-")</f>
        <v>0</v>
      </c>
      <c r="G838" s="3"/>
      <c r="H838" s="27">
        <f>IF(A838&lt;WORKDAY('Control panel'!$D$10,2,'Hungarian non-working days'!A834:A10832),"",IF(I838="Y",IFERROR(E838/G838,0),"-"))</f>
        <v>0</v>
      </c>
      <c r="I838" s="26" t="str">
        <f>IF(WORKDAY(A838,1,'Hungarian non-working days'!$A$2:$A$1001)=A838+1,"Y","N")</f>
        <v>Y</v>
      </c>
    </row>
    <row r="839" spans="1:9" ht="15">
      <c r="A839" s="1">
        <f>'Control panel'!A848</f>
        <v>44489</v>
      </c>
      <c r="B839" s="4">
        <f>'Control panel'!B848-'Control panel'!C848</f>
        <v>0</v>
      </c>
      <c r="C839" s="28">
        <f>IF(B839&lt;0,-'Control panel'!E848*(B839/1000)*IF('Control panel'!$D$8="Yes",1.27,1),-'Control panel'!D848*(B839/1000)*IF('Control panel'!$D$8="Yes",1.27,1))</f>
        <v>0</v>
      </c>
      <c r="D839" s="3">
        <f>'Control panel'!E848*('Control panel'!C848/1000)</f>
        <v>0</v>
      </c>
      <c r="E839" s="3">
        <f ca="1">IF(I839="Y",+SUM(INDIRECT("C"&amp;MATCH(A839,A:A,0)&amp;":C"&amp;MATCH(WORKDAY(A839+1,-2,'Hungarian non-working days'!$A$2:$A$1001),A:A,0))),"-")</f>
        <v>0</v>
      </c>
      <c r="F839" s="3">
        <f ca="1">IF(I839="Y",SUM(INDIRECT("D"&amp;MATCH(A839,A:A,0)&amp;":D"&amp;MATCH(WORKDAY(A839+1,-2,'Hungarian non-working days'!$A$2:$A$1001),A:A,0))),"-")</f>
        <v>0</v>
      </c>
      <c r="G839" s="3"/>
      <c r="H839" s="27">
        <f>IF(A839&lt;WORKDAY('Control panel'!$D$10,2,'Hungarian non-working days'!A835:A10833),"",IF(I839="Y",IFERROR(E839/G839,0),"-"))</f>
        <v>0</v>
      </c>
      <c r="I839" s="26" t="str">
        <f>IF(WORKDAY(A839,1,'Hungarian non-working days'!$A$2:$A$1001)=A839+1,"Y","N")</f>
        <v>Y</v>
      </c>
    </row>
    <row r="840" spans="1:9" ht="15">
      <c r="A840" s="1">
        <f>'Control panel'!A849</f>
        <v>44488</v>
      </c>
      <c r="B840" s="4">
        <f>'Control panel'!B849-'Control panel'!C849</f>
        <v>0</v>
      </c>
      <c r="C840" s="28">
        <f>IF(B840&lt;0,-'Control panel'!E849*(B840/1000)*IF('Control panel'!$D$8="Yes",1.27,1),-'Control panel'!D849*(B840/1000)*IF('Control panel'!$D$8="Yes",1.27,1))</f>
        <v>0</v>
      </c>
      <c r="D840" s="3">
        <f>'Control panel'!E849*('Control panel'!C849/1000)</f>
        <v>0</v>
      </c>
      <c r="E840" s="3">
        <f ca="1">IF(I840="Y",+SUM(INDIRECT("C"&amp;MATCH(A840,A:A,0)&amp;":C"&amp;MATCH(WORKDAY(A840+1,-2,'Hungarian non-working days'!$A$2:$A$1001),A:A,0))),"-")</f>
        <v>0</v>
      </c>
      <c r="F840" s="3">
        <f ca="1">IF(I840="Y",SUM(INDIRECT("D"&amp;MATCH(A840,A:A,0)&amp;":D"&amp;MATCH(WORKDAY(A840+1,-2,'Hungarian non-working days'!$A$2:$A$1001),A:A,0))),"-")</f>
        <v>0</v>
      </c>
      <c r="G840" s="3"/>
      <c r="H840" s="27">
        <f>IF(A840&lt;WORKDAY('Control panel'!$D$10,2,'Hungarian non-working days'!A836:A10834),"",IF(I840="Y",IFERROR(E840/G840,0),"-"))</f>
        <v>0</v>
      </c>
      <c r="I840" s="26" t="str">
        <f>IF(WORKDAY(A840,1,'Hungarian non-working days'!$A$2:$A$1001)=A840+1,"Y","N")</f>
        <v>Y</v>
      </c>
    </row>
    <row r="841" spans="1:9" ht="15">
      <c r="A841" s="1">
        <f>'Control panel'!A850</f>
        <v>44487</v>
      </c>
      <c r="B841" s="4">
        <f>'Control panel'!B850-'Control panel'!C850</f>
        <v>0</v>
      </c>
      <c r="C841" s="28">
        <f>IF(B841&lt;0,-'Control panel'!E850*(B841/1000)*IF('Control panel'!$D$8="Yes",1.27,1),-'Control panel'!D850*(B841/1000)*IF('Control panel'!$D$8="Yes",1.27,1))</f>
        <v>0</v>
      </c>
      <c r="D841" s="3">
        <f>'Control panel'!E850*('Control panel'!C850/1000)</f>
        <v>0</v>
      </c>
      <c r="E841" s="3">
        <f ca="1">IF(I841="Y",+SUM(INDIRECT("C"&amp;MATCH(A841,A:A,0)&amp;":C"&amp;MATCH(WORKDAY(A841+1,-2,'Hungarian non-working days'!$A$2:$A$1001),A:A,0))),"-")</f>
        <v>0</v>
      </c>
      <c r="F841" s="3">
        <f ca="1">IF(I841="Y",SUM(INDIRECT("D"&amp;MATCH(A841,A:A,0)&amp;":D"&amp;MATCH(WORKDAY(A841+1,-2,'Hungarian non-working days'!$A$2:$A$1001),A:A,0))),"-")</f>
        <v>0</v>
      </c>
      <c r="G841" s="3"/>
      <c r="H841" s="27">
        <f>IF(A841&lt;WORKDAY('Control panel'!$D$10,2,'Hungarian non-working days'!A837:A10835),"",IF(I841="Y",IFERROR(E841/G841,0),"-"))</f>
        <v>0</v>
      </c>
      <c r="I841" s="26" t="str">
        <f>IF(WORKDAY(A841,1,'Hungarian non-working days'!$A$2:$A$1001)=A841+1,"Y","N")</f>
        <v>Y</v>
      </c>
    </row>
    <row r="842" spans="1:9" ht="15">
      <c r="A842" s="1">
        <f>'Control panel'!A851</f>
        <v>44486</v>
      </c>
      <c r="B842" s="4">
        <f>'Control panel'!B851-'Control panel'!C851</f>
        <v>0</v>
      </c>
      <c r="C842" s="28">
        <f>IF(B842&lt;0,-'Control panel'!E851*(B842/1000)*IF('Control panel'!$D$8="Yes",1.27,1),-'Control panel'!D851*(B842/1000)*IF('Control panel'!$D$8="Yes",1.27,1))</f>
        <v>0</v>
      </c>
      <c r="D842" s="3">
        <f>'Control panel'!E851*('Control panel'!C851/1000)</f>
        <v>0</v>
      </c>
      <c r="E842" s="3">
        <f ca="1">IF(I842="Y",+SUM(INDIRECT("C"&amp;MATCH(A842,A:A,0)&amp;":C"&amp;MATCH(WORKDAY(A842+1,-2,'Hungarian non-working days'!$A$2:$A$1001),A:A,0))),"-")</f>
        <v>0</v>
      </c>
      <c r="F842" s="3">
        <f ca="1">IF(I842="Y",SUM(INDIRECT("D"&amp;MATCH(A842,A:A,0)&amp;":D"&amp;MATCH(WORKDAY(A842+1,-2,'Hungarian non-working days'!$A$2:$A$1001),A:A,0))),"-")</f>
        <v>0</v>
      </c>
      <c r="G842" s="3"/>
      <c r="H842" s="27">
        <f>IF(A842&lt;WORKDAY('Control panel'!$D$10,2,'Hungarian non-working days'!A838:A10836),"",IF(I842="Y",IFERROR(E842/G842,0),"-"))</f>
        <v>0</v>
      </c>
      <c r="I842" s="26" t="str">
        <f>IF(WORKDAY(A842,1,'Hungarian non-working days'!$A$2:$A$1001)=A842+1,"Y","N")</f>
        <v>Y</v>
      </c>
    </row>
    <row r="843" spans="1:9" ht="15">
      <c r="A843" s="1">
        <f>'Control panel'!A852</f>
        <v>44485</v>
      </c>
      <c r="B843" s="4">
        <f>'Control panel'!B852-'Control panel'!C852</f>
        <v>0</v>
      </c>
      <c r="C843" s="28">
        <f>IF(B843&lt;0,-'Control panel'!E852*(B843/1000)*IF('Control panel'!$D$8="Yes",1.27,1),-'Control panel'!D852*(B843/1000)*IF('Control panel'!$D$8="Yes",1.27,1))</f>
        <v>0</v>
      </c>
      <c r="D843" s="3">
        <f>'Control panel'!E852*('Control panel'!C852/1000)</f>
        <v>0</v>
      </c>
      <c r="E843" s="3" t="str">
        <f ca="1">IF(I843="Y",+SUM(INDIRECT("C"&amp;MATCH(A843,A:A,0)&amp;":C"&amp;MATCH(WORKDAY(A843+1,-2,'Hungarian non-working days'!$A$2:$A$1001),A:A,0))),"-")</f>
        <v>-</v>
      </c>
      <c r="F843" s="3" t="str">
        <f ca="1">IF(I843="Y",SUM(INDIRECT("D"&amp;MATCH(A843,A:A,0)&amp;":D"&amp;MATCH(WORKDAY(A843+1,-2,'Hungarian non-working days'!$A$2:$A$1001),A:A,0))),"-")</f>
        <v>-</v>
      </c>
      <c r="G843" s="3"/>
      <c r="H843" s="27" t="str">
        <f>IF(A843&lt;WORKDAY('Control panel'!$D$10,2,'Hungarian non-working days'!A839:A10837),"",IF(I843="Y",IFERROR(E843/G843,0),"-"))</f>
        <v>-</v>
      </c>
      <c r="I843" s="26" t="str">
        <f>IF(WORKDAY(A843,1,'Hungarian non-working days'!$A$2:$A$1001)=A843+1,"Y","N")</f>
        <v>N</v>
      </c>
    </row>
    <row r="844" spans="1:9" ht="15">
      <c r="A844" s="1">
        <f>'Control panel'!A853</f>
        <v>44484</v>
      </c>
      <c r="B844" s="4">
        <f>'Control panel'!B853-'Control panel'!C853</f>
        <v>0</v>
      </c>
      <c r="C844" s="28">
        <f>IF(B844&lt;0,-'Control panel'!E853*(B844/1000)*IF('Control panel'!$D$8="Yes",1.27,1),-'Control panel'!D853*(B844/1000)*IF('Control panel'!$D$8="Yes",1.27,1))</f>
        <v>0</v>
      </c>
      <c r="D844" s="3">
        <f>'Control panel'!E853*('Control panel'!C853/1000)</f>
        <v>0</v>
      </c>
      <c r="E844" s="3" t="str">
        <f ca="1">IF(I844="Y",+SUM(INDIRECT("C"&amp;MATCH(A844,A:A,0)&amp;":C"&amp;MATCH(WORKDAY(A844+1,-2,'Hungarian non-working days'!$A$2:$A$1001),A:A,0))),"-")</f>
        <v>-</v>
      </c>
      <c r="F844" s="3" t="str">
        <f ca="1">IF(I844="Y",SUM(INDIRECT("D"&amp;MATCH(A844,A:A,0)&amp;":D"&amp;MATCH(WORKDAY(A844+1,-2,'Hungarian non-working days'!$A$2:$A$1001),A:A,0))),"-")</f>
        <v>-</v>
      </c>
      <c r="G844" s="3"/>
      <c r="H844" s="27" t="str">
        <f>IF(A844&lt;WORKDAY('Control panel'!$D$10,2,'Hungarian non-working days'!A840:A10838),"",IF(I844="Y",IFERROR(E844/G844,0),"-"))</f>
        <v>-</v>
      </c>
      <c r="I844" s="26" t="str">
        <f>IF(WORKDAY(A844,1,'Hungarian non-working days'!$A$2:$A$1001)=A844+1,"Y","N")</f>
        <v>N</v>
      </c>
    </row>
    <row r="845" spans="1:9" ht="15">
      <c r="A845" s="1">
        <f>'Control panel'!A854</f>
        <v>44483</v>
      </c>
      <c r="B845" s="4">
        <f>'Control panel'!B854-'Control panel'!C854</f>
        <v>0</v>
      </c>
      <c r="C845" s="28">
        <f>IF(B845&lt;0,-'Control panel'!E854*(B845/1000)*IF('Control panel'!$D$8="Yes",1.27,1),-'Control panel'!D854*(B845/1000)*IF('Control panel'!$D$8="Yes",1.27,1))</f>
        <v>0</v>
      </c>
      <c r="D845" s="3">
        <f>'Control panel'!E854*('Control panel'!C854/1000)</f>
        <v>0</v>
      </c>
      <c r="E845" s="3">
        <f ca="1">IF(I845="Y",+SUM(INDIRECT("C"&amp;MATCH(A845,A:A,0)&amp;":C"&amp;MATCH(WORKDAY(A845+1,-2,'Hungarian non-working days'!$A$2:$A$1001),A:A,0))),"-")</f>
        <v>0</v>
      </c>
      <c r="F845" s="3">
        <f ca="1">IF(I845="Y",SUM(INDIRECT("D"&amp;MATCH(A845,A:A,0)&amp;":D"&amp;MATCH(WORKDAY(A845+1,-2,'Hungarian non-working days'!$A$2:$A$1001),A:A,0))),"-")</f>
        <v>0</v>
      </c>
      <c r="G845" s="3"/>
      <c r="H845" s="27">
        <f>IF(A845&lt;WORKDAY('Control panel'!$D$10,2,'Hungarian non-working days'!A841:A10839),"",IF(I845="Y",IFERROR(E845/G845,0),"-"))</f>
        <v>0</v>
      </c>
      <c r="I845" s="26" t="str">
        <f>IF(WORKDAY(A845,1,'Hungarian non-working days'!$A$2:$A$1001)=A845+1,"Y","N")</f>
        <v>Y</v>
      </c>
    </row>
    <row r="846" spans="1:9" ht="15">
      <c r="A846" s="1">
        <f>'Control panel'!A855</f>
        <v>44482</v>
      </c>
      <c r="B846" s="4">
        <f>'Control panel'!B855-'Control panel'!C855</f>
        <v>0</v>
      </c>
      <c r="C846" s="28">
        <f>IF(B846&lt;0,-'Control panel'!E855*(B846/1000)*IF('Control panel'!$D$8="Yes",1.27,1),-'Control panel'!D855*(B846/1000)*IF('Control panel'!$D$8="Yes",1.27,1))</f>
        <v>0</v>
      </c>
      <c r="D846" s="3">
        <f>'Control panel'!E855*('Control panel'!C855/1000)</f>
        <v>0</v>
      </c>
      <c r="E846" s="3">
        <f ca="1">IF(I846="Y",+SUM(INDIRECT("C"&amp;MATCH(A846,A:A,0)&amp;":C"&amp;MATCH(WORKDAY(A846+1,-2,'Hungarian non-working days'!$A$2:$A$1001),A:A,0))),"-")</f>
        <v>0</v>
      </c>
      <c r="F846" s="3">
        <f ca="1">IF(I846="Y",SUM(INDIRECT("D"&amp;MATCH(A846,A:A,0)&amp;":D"&amp;MATCH(WORKDAY(A846+1,-2,'Hungarian non-working days'!$A$2:$A$1001),A:A,0))),"-")</f>
        <v>0</v>
      </c>
      <c r="G846" s="3"/>
      <c r="H846" s="27">
        <f>IF(A846&lt;WORKDAY('Control panel'!$D$10,2,'Hungarian non-working days'!A842:A10840),"",IF(I846="Y",IFERROR(E846/G846,0),"-"))</f>
        <v>0</v>
      </c>
      <c r="I846" s="26" t="str">
        <f>IF(WORKDAY(A846,1,'Hungarian non-working days'!$A$2:$A$1001)=A846+1,"Y","N")</f>
        <v>Y</v>
      </c>
    </row>
    <row r="847" spans="1:9" ht="15">
      <c r="A847" s="1">
        <f>'Control panel'!A856</f>
        <v>44481</v>
      </c>
      <c r="B847" s="4">
        <f>'Control panel'!B856-'Control panel'!C856</f>
        <v>0</v>
      </c>
      <c r="C847" s="28">
        <f>IF(B847&lt;0,-'Control panel'!E856*(B847/1000)*IF('Control panel'!$D$8="Yes",1.27,1),-'Control panel'!D856*(B847/1000)*IF('Control panel'!$D$8="Yes",1.27,1))</f>
        <v>0</v>
      </c>
      <c r="D847" s="3">
        <f>'Control panel'!E856*('Control panel'!C856/1000)</f>
        <v>0</v>
      </c>
      <c r="E847" s="3">
        <f ca="1">IF(I847="Y",+SUM(INDIRECT("C"&amp;MATCH(A847,A:A,0)&amp;":C"&amp;MATCH(WORKDAY(A847+1,-2,'Hungarian non-working days'!$A$2:$A$1001),A:A,0))),"-")</f>
        <v>0</v>
      </c>
      <c r="F847" s="3">
        <f ca="1">IF(I847="Y",SUM(INDIRECT("D"&amp;MATCH(A847,A:A,0)&amp;":D"&amp;MATCH(WORKDAY(A847+1,-2,'Hungarian non-working days'!$A$2:$A$1001),A:A,0))),"-")</f>
        <v>0</v>
      </c>
      <c r="G847" s="3"/>
      <c r="H847" s="27">
        <f>IF(A847&lt;WORKDAY('Control panel'!$D$10,2,'Hungarian non-working days'!A843:A10841),"",IF(I847="Y",IFERROR(E847/G847,0),"-"))</f>
        <v>0</v>
      </c>
      <c r="I847" s="26" t="str">
        <f>IF(WORKDAY(A847,1,'Hungarian non-working days'!$A$2:$A$1001)=A847+1,"Y","N")</f>
        <v>Y</v>
      </c>
    </row>
    <row r="848" spans="1:9" ht="15">
      <c r="A848" s="1">
        <f>'Control panel'!A857</f>
        <v>44480</v>
      </c>
      <c r="B848" s="4">
        <f>'Control panel'!B857-'Control panel'!C857</f>
        <v>0</v>
      </c>
      <c r="C848" s="28">
        <f>IF(B848&lt;0,-'Control panel'!E857*(B848/1000)*IF('Control panel'!$D$8="Yes",1.27,1),-'Control panel'!D857*(B848/1000)*IF('Control panel'!$D$8="Yes",1.27,1))</f>
        <v>0</v>
      </c>
      <c r="D848" s="3">
        <f>'Control panel'!E857*('Control panel'!C857/1000)</f>
        <v>0</v>
      </c>
      <c r="E848" s="3">
        <f ca="1">IF(I848="Y",+SUM(INDIRECT("C"&amp;MATCH(A848,A:A,0)&amp;":C"&amp;MATCH(WORKDAY(A848+1,-2,'Hungarian non-working days'!$A$2:$A$1001),A:A,0))),"-")</f>
        <v>0</v>
      </c>
      <c r="F848" s="3">
        <f ca="1">IF(I848="Y",SUM(INDIRECT("D"&amp;MATCH(A848,A:A,0)&amp;":D"&amp;MATCH(WORKDAY(A848+1,-2,'Hungarian non-working days'!$A$2:$A$1001),A:A,0))),"-")</f>
        <v>0</v>
      </c>
      <c r="G848" s="3"/>
      <c r="H848" s="27">
        <f>IF(A848&lt;WORKDAY('Control panel'!$D$10,2,'Hungarian non-working days'!A844:A10842),"",IF(I848="Y",IFERROR(E848/G848,0),"-"))</f>
        <v>0</v>
      </c>
      <c r="I848" s="26" t="str">
        <f>IF(WORKDAY(A848,1,'Hungarian non-working days'!$A$2:$A$1001)=A848+1,"Y","N")</f>
        <v>Y</v>
      </c>
    </row>
    <row r="849" spans="1:9" ht="15">
      <c r="A849" s="1">
        <f>'Control panel'!A858</f>
        <v>44479</v>
      </c>
      <c r="B849" s="4">
        <f>'Control panel'!B858-'Control panel'!C858</f>
        <v>0</v>
      </c>
      <c r="C849" s="28">
        <f>IF(B849&lt;0,-'Control panel'!E858*(B849/1000)*IF('Control panel'!$D$8="Yes",1.27,1),-'Control panel'!D858*(B849/1000)*IF('Control panel'!$D$8="Yes",1.27,1))</f>
        <v>0</v>
      </c>
      <c r="D849" s="3">
        <f>'Control panel'!E858*('Control panel'!C858/1000)</f>
        <v>0</v>
      </c>
      <c r="E849" s="3">
        <f ca="1">IF(I849="Y",+SUM(INDIRECT("C"&amp;MATCH(A849,A:A,0)&amp;":C"&amp;MATCH(WORKDAY(A849+1,-2,'Hungarian non-working days'!$A$2:$A$1001),A:A,0))),"-")</f>
        <v>0</v>
      </c>
      <c r="F849" s="3">
        <f ca="1">IF(I849="Y",SUM(INDIRECT("D"&amp;MATCH(A849,A:A,0)&amp;":D"&amp;MATCH(WORKDAY(A849+1,-2,'Hungarian non-working days'!$A$2:$A$1001),A:A,0))),"-")</f>
        <v>0</v>
      </c>
      <c r="G849" s="3"/>
      <c r="H849" s="27">
        <f>IF(A849&lt;WORKDAY('Control panel'!$D$10,2,'Hungarian non-working days'!A845:A10843),"",IF(I849="Y",IFERROR(E849/G849,0),"-"))</f>
        <v>0</v>
      </c>
      <c r="I849" s="26" t="str">
        <f>IF(WORKDAY(A849,1,'Hungarian non-working days'!$A$2:$A$1001)=A849+1,"Y","N")</f>
        <v>Y</v>
      </c>
    </row>
    <row r="850" spans="1:9" ht="15">
      <c r="A850" s="1">
        <f>'Control panel'!A859</f>
        <v>44478</v>
      </c>
      <c r="B850" s="4">
        <f>'Control panel'!B859-'Control panel'!C859</f>
        <v>0</v>
      </c>
      <c r="C850" s="28">
        <f>IF(B850&lt;0,-'Control panel'!E859*(B850/1000)*IF('Control panel'!$D$8="Yes",1.27,1),-'Control panel'!D859*(B850/1000)*IF('Control panel'!$D$8="Yes",1.27,1))</f>
        <v>0</v>
      </c>
      <c r="D850" s="3">
        <f>'Control panel'!E859*('Control panel'!C859/1000)</f>
        <v>0</v>
      </c>
      <c r="E850" s="3" t="str">
        <f ca="1">IF(I850="Y",+SUM(INDIRECT("C"&amp;MATCH(A850,A:A,0)&amp;":C"&amp;MATCH(WORKDAY(A850+1,-2,'Hungarian non-working days'!$A$2:$A$1001),A:A,0))),"-")</f>
        <v>-</v>
      </c>
      <c r="F850" s="3" t="str">
        <f ca="1">IF(I850="Y",SUM(INDIRECT("D"&amp;MATCH(A850,A:A,0)&amp;":D"&amp;MATCH(WORKDAY(A850+1,-2,'Hungarian non-working days'!$A$2:$A$1001),A:A,0))),"-")</f>
        <v>-</v>
      </c>
      <c r="G850" s="3"/>
      <c r="H850" s="27" t="str">
        <f>IF(A850&lt;WORKDAY('Control panel'!$D$10,2,'Hungarian non-working days'!A846:A10844),"",IF(I850="Y",IFERROR(E850/G850,0),"-"))</f>
        <v>-</v>
      </c>
      <c r="I850" s="26" t="str">
        <f>IF(WORKDAY(A850,1,'Hungarian non-working days'!$A$2:$A$1001)=A850+1,"Y","N")</f>
        <v>N</v>
      </c>
    </row>
    <row r="851" spans="1:9" ht="15">
      <c r="A851" s="1">
        <f>'Control panel'!A860</f>
        <v>44477</v>
      </c>
      <c r="B851" s="4">
        <f>'Control panel'!B860-'Control panel'!C860</f>
        <v>0</v>
      </c>
      <c r="C851" s="28">
        <f>IF(B851&lt;0,-'Control panel'!E860*(B851/1000)*IF('Control panel'!$D$8="Yes",1.27,1),-'Control panel'!D860*(B851/1000)*IF('Control panel'!$D$8="Yes",1.27,1))</f>
        <v>0</v>
      </c>
      <c r="D851" s="3">
        <f>'Control panel'!E860*('Control panel'!C860/1000)</f>
        <v>0</v>
      </c>
      <c r="E851" s="3" t="str">
        <f ca="1">IF(I851="Y",+SUM(INDIRECT("C"&amp;MATCH(A851,A:A,0)&amp;":C"&amp;MATCH(WORKDAY(A851+1,-2,'Hungarian non-working days'!$A$2:$A$1001),A:A,0))),"-")</f>
        <v>-</v>
      </c>
      <c r="F851" s="3" t="str">
        <f ca="1">IF(I851="Y",SUM(INDIRECT("D"&amp;MATCH(A851,A:A,0)&amp;":D"&amp;MATCH(WORKDAY(A851+1,-2,'Hungarian non-working days'!$A$2:$A$1001),A:A,0))),"-")</f>
        <v>-</v>
      </c>
      <c r="G851" s="3"/>
      <c r="H851" s="27" t="str">
        <f>IF(A851&lt;WORKDAY('Control panel'!$D$10,2,'Hungarian non-working days'!A847:A10845),"",IF(I851="Y",IFERROR(E851/G851,0),"-"))</f>
        <v>-</v>
      </c>
      <c r="I851" s="26" t="str">
        <f>IF(WORKDAY(A851,1,'Hungarian non-working days'!$A$2:$A$1001)=A851+1,"Y","N")</f>
        <v>N</v>
      </c>
    </row>
    <row r="852" spans="1:9" ht="15">
      <c r="A852" s="1">
        <f>'Control panel'!A861</f>
        <v>44476</v>
      </c>
      <c r="B852" s="4">
        <f>'Control panel'!B861-'Control panel'!C861</f>
        <v>0</v>
      </c>
      <c r="C852" s="28">
        <f>IF(B852&lt;0,-'Control panel'!E861*(B852/1000)*IF('Control panel'!$D$8="Yes",1.27,1),-'Control panel'!D861*(B852/1000)*IF('Control panel'!$D$8="Yes",1.27,1))</f>
        <v>0</v>
      </c>
      <c r="D852" s="3">
        <f>'Control panel'!E861*('Control panel'!C861/1000)</f>
        <v>0</v>
      </c>
      <c r="E852" s="3">
        <f ca="1">IF(I852="Y",+SUM(INDIRECT("C"&amp;MATCH(A852,A:A,0)&amp;":C"&amp;MATCH(WORKDAY(A852+1,-2,'Hungarian non-working days'!$A$2:$A$1001),A:A,0))),"-")</f>
        <v>0</v>
      </c>
      <c r="F852" s="3">
        <f ca="1">IF(I852="Y",SUM(INDIRECT("D"&amp;MATCH(A852,A:A,0)&amp;":D"&amp;MATCH(WORKDAY(A852+1,-2,'Hungarian non-working days'!$A$2:$A$1001),A:A,0))),"-")</f>
        <v>0</v>
      </c>
      <c r="G852" s="3"/>
      <c r="H852" s="27">
        <f>IF(A852&lt;WORKDAY('Control panel'!$D$10,2,'Hungarian non-working days'!A848:A10846),"",IF(I852="Y",IFERROR(E852/G852,0),"-"))</f>
        <v>0</v>
      </c>
      <c r="I852" s="26" t="str">
        <f>IF(WORKDAY(A852,1,'Hungarian non-working days'!$A$2:$A$1001)=A852+1,"Y","N")</f>
        <v>Y</v>
      </c>
    </row>
    <row r="853" spans="1:9" ht="15">
      <c r="A853" s="1">
        <f>'Control panel'!A862</f>
        <v>44475</v>
      </c>
      <c r="B853" s="4">
        <f>'Control panel'!B862-'Control panel'!C862</f>
        <v>0</v>
      </c>
      <c r="C853" s="28">
        <f>IF(B853&lt;0,-'Control panel'!E862*(B853/1000)*IF('Control panel'!$D$8="Yes",1.27,1),-'Control panel'!D862*(B853/1000)*IF('Control panel'!$D$8="Yes",1.27,1))</f>
        <v>0</v>
      </c>
      <c r="D853" s="3">
        <f>'Control panel'!E862*('Control panel'!C862/1000)</f>
        <v>0</v>
      </c>
      <c r="E853" s="3">
        <f ca="1">IF(I853="Y",+SUM(INDIRECT("C"&amp;MATCH(A853,A:A,0)&amp;":C"&amp;MATCH(WORKDAY(A853+1,-2,'Hungarian non-working days'!$A$2:$A$1001),A:A,0))),"-")</f>
        <v>0</v>
      </c>
      <c r="F853" s="3">
        <f ca="1">IF(I853="Y",SUM(INDIRECT("D"&amp;MATCH(A853,A:A,0)&amp;":D"&amp;MATCH(WORKDAY(A853+1,-2,'Hungarian non-working days'!$A$2:$A$1001),A:A,0))),"-")</f>
        <v>0</v>
      </c>
      <c r="G853" s="3"/>
      <c r="H853" s="27">
        <f>IF(A853&lt;WORKDAY('Control panel'!$D$10,2,'Hungarian non-working days'!A849:A10847),"",IF(I853="Y",IFERROR(E853/G853,0),"-"))</f>
        <v>0</v>
      </c>
      <c r="I853" s="26" t="str">
        <f>IF(WORKDAY(A853,1,'Hungarian non-working days'!$A$2:$A$1001)=A853+1,"Y","N")</f>
        <v>Y</v>
      </c>
    </row>
    <row r="854" spans="1:9" ht="15">
      <c r="A854" s="1">
        <f>'Control panel'!A863</f>
        <v>44474</v>
      </c>
      <c r="B854" s="4">
        <f>'Control panel'!B863-'Control panel'!C863</f>
        <v>0</v>
      </c>
      <c r="C854" s="28">
        <f>IF(B854&lt;0,-'Control panel'!E863*(B854/1000)*IF('Control panel'!$D$8="Yes",1.27,1),-'Control panel'!D863*(B854/1000)*IF('Control panel'!$D$8="Yes",1.27,1))</f>
        <v>0</v>
      </c>
      <c r="D854" s="3">
        <f>'Control panel'!E863*('Control panel'!C863/1000)</f>
        <v>0</v>
      </c>
      <c r="E854" s="3">
        <f ca="1">IF(I854="Y",+SUM(INDIRECT("C"&amp;MATCH(A854,A:A,0)&amp;":C"&amp;MATCH(WORKDAY(A854+1,-2,'Hungarian non-working days'!$A$2:$A$1001),A:A,0))),"-")</f>
        <v>0</v>
      </c>
      <c r="F854" s="3">
        <f ca="1">IF(I854="Y",SUM(INDIRECT("D"&amp;MATCH(A854,A:A,0)&amp;":D"&amp;MATCH(WORKDAY(A854+1,-2,'Hungarian non-working days'!$A$2:$A$1001),A:A,0))),"-")</f>
        <v>0</v>
      </c>
      <c r="G854" s="3"/>
      <c r="H854" s="27">
        <f>IF(A854&lt;WORKDAY('Control panel'!$D$10,2,'Hungarian non-working days'!A850:A10848),"",IF(I854="Y",IFERROR(E854/G854,0),"-"))</f>
        <v>0</v>
      </c>
      <c r="I854" s="26" t="str">
        <f>IF(WORKDAY(A854,1,'Hungarian non-working days'!$A$2:$A$1001)=A854+1,"Y","N")</f>
        <v>Y</v>
      </c>
    </row>
    <row r="855" spans="1:9" ht="15">
      <c r="A855" s="1">
        <f>'Control panel'!A864</f>
        <v>44473</v>
      </c>
      <c r="B855" s="4">
        <f>'Control panel'!B864-'Control panel'!C864</f>
        <v>0</v>
      </c>
      <c r="C855" s="28">
        <f>IF(B855&lt;0,-'Control panel'!E864*(B855/1000)*IF('Control panel'!$D$8="Yes",1.27,1),-'Control panel'!D864*(B855/1000)*IF('Control panel'!$D$8="Yes",1.27,1))</f>
        <v>0</v>
      </c>
      <c r="D855" s="3">
        <f>'Control panel'!E864*('Control panel'!C864/1000)</f>
        <v>0</v>
      </c>
      <c r="E855" s="3">
        <f ca="1">IF(I855="Y",+SUM(INDIRECT("C"&amp;MATCH(A855,A:A,0)&amp;":C"&amp;MATCH(WORKDAY(A855+1,-2,'Hungarian non-working days'!$A$2:$A$1001),A:A,0))),"-")</f>
        <v>0</v>
      </c>
      <c r="F855" s="3">
        <f ca="1">IF(I855="Y",SUM(INDIRECT("D"&amp;MATCH(A855,A:A,0)&amp;":D"&amp;MATCH(WORKDAY(A855+1,-2,'Hungarian non-working days'!$A$2:$A$1001),A:A,0))),"-")</f>
        <v>0</v>
      </c>
      <c r="G855" s="3"/>
      <c r="H855" s="27">
        <f>IF(A855&lt;WORKDAY('Control panel'!$D$10,2,'Hungarian non-working days'!A851:A10849),"",IF(I855="Y",IFERROR(E855/G855,0),"-"))</f>
        <v>0</v>
      </c>
      <c r="I855" s="26" t="str">
        <f>IF(WORKDAY(A855,1,'Hungarian non-working days'!$A$2:$A$1001)=A855+1,"Y","N")</f>
        <v>Y</v>
      </c>
    </row>
    <row r="856" spans="1:9" ht="15">
      <c r="A856" s="1">
        <f>'Control panel'!A865</f>
        <v>44472</v>
      </c>
      <c r="B856" s="4">
        <f>'Control panel'!B865-'Control panel'!C865</f>
        <v>0</v>
      </c>
      <c r="C856" s="28">
        <f>IF(B856&lt;0,-'Control panel'!E865*(B856/1000)*IF('Control panel'!$D$8="Yes",1.27,1),-'Control panel'!D865*(B856/1000)*IF('Control panel'!$D$8="Yes",1.27,1))</f>
        <v>0</v>
      </c>
      <c r="D856" s="3">
        <f>'Control panel'!E865*('Control panel'!C865/1000)</f>
        <v>0</v>
      </c>
      <c r="E856" s="3">
        <f ca="1">IF(I856="Y",+SUM(INDIRECT("C"&amp;MATCH(A856,A:A,0)&amp;":C"&amp;MATCH(WORKDAY(A856+1,-2,'Hungarian non-working days'!$A$2:$A$1001),A:A,0))),"-")</f>
        <v>0</v>
      </c>
      <c r="F856" s="3">
        <f ca="1">IF(I856="Y",SUM(INDIRECT("D"&amp;MATCH(A856,A:A,0)&amp;":D"&amp;MATCH(WORKDAY(A856+1,-2,'Hungarian non-working days'!$A$2:$A$1001),A:A,0))),"-")</f>
        <v>0</v>
      </c>
      <c r="G856" s="3"/>
      <c r="H856" s="27">
        <f>IF(A856&lt;WORKDAY('Control panel'!$D$10,2,'Hungarian non-working days'!A852:A10850),"",IF(I856="Y",IFERROR(E856/G856,0),"-"))</f>
        <v>0</v>
      </c>
      <c r="I856" s="26" t="str">
        <f>IF(WORKDAY(A856,1,'Hungarian non-working days'!$A$2:$A$1001)=A856+1,"Y","N")</f>
        <v>Y</v>
      </c>
    </row>
    <row r="857" spans="1:9" ht="15">
      <c r="A857" s="1">
        <f>'Control panel'!A866</f>
        <v>44471</v>
      </c>
      <c r="B857" s="4">
        <f>'Control panel'!B866-'Control panel'!C866</f>
        <v>0</v>
      </c>
      <c r="C857" s="28">
        <f>IF(B857&lt;0,-'Control panel'!E866*(B857/1000)*IF('Control panel'!$D$8="Yes",1.27,1),-'Control panel'!D866*(B857/1000)*IF('Control panel'!$D$8="Yes",1.27,1))</f>
        <v>0</v>
      </c>
      <c r="D857" s="3">
        <f>'Control panel'!E866*('Control panel'!C866/1000)</f>
        <v>0</v>
      </c>
      <c r="E857" s="3" t="str">
        <f ca="1">IF(I857="Y",+SUM(INDIRECT("C"&amp;MATCH(A857,A:A,0)&amp;":C"&amp;MATCH(WORKDAY(A857+1,-2,'Hungarian non-working days'!$A$2:$A$1001),A:A,0))),"-")</f>
        <v>-</v>
      </c>
      <c r="F857" s="3" t="str">
        <f ca="1">IF(I857="Y",SUM(INDIRECT("D"&amp;MATCH(A857,A:A,0)&amp;":D"&amp;MATCH(WORKDAY(A857+1,-2,'Hungarian non-working days'!$A$2:$A$1001),A:A,0))),"-")</f>
        <v>-</v>
      </c>
      <c r="G857" s="3"/>
      <c r="H857" s="27" t="str">
        <f>IF(A857&lt;WORKDAY('Control panel'!$D$10,2,'Hungarian non-working days'!A853:A10851),"",IF(I857="Y",IFERROR(E857/G857,0),"-"))</f>
        <v>-</v>
      </c>
      <c r="I857" s="26" t="str">
        <f>IF(WORKDAY(A857,1,'Hungarian non-working days'!$A$2:$A$1001)=A857+1,"Y","N")</f>
        <v>N</v>
      </c>
    </row>
    <row r="858" spans="1:9" ht="15">
      <c r="A858" s="1">
        <f>'Control panel'!A867</f>
        <v>44470</v>
      </c>
      <c r="B858" s="4">
        <f>'Control panel'!B867-'Control panel'!C867</f>
        <v>0</v>
      </c>
      <c r="C858" s="28">
        <f>IF(B858&lt;0,-'Control panel'!E867*(B858/1000)*IF('Control panel'!$D$8="Yes",1.27,1),-'Control panel'!D867*(B858/1000)*IF('Control panel'!$D$8="Yes",1.27,1))</f>
        <v>0</v>
      </c>
      <c r="D858" s="3">
        <f>'Control panel'!E867*('Control panel'!C867/1000)</f>
        <v>0</v>
      </c>
      <c r="E858" s="3" t="str">
        <f ca="1">IF(I858="Y",+SUM(INDIRECT("C"&amp;MATCH(A858,A:A,0)&amp;":C"&amp;MATCH(WORKDAY(A858+1,-2,'Hungarian non-working days'!$A$2:$A$1001),A:A,0))),"-")</f>
        <v>-</v>
      </c>
      <c r="F858" s="3" t="str">
        <f ca="1">IF(I858="Y",SUM(INDIRECT("D"&amp;MATCH(A858,A:A,0)&amp;":D"&amp;MATCH(WORKDAY(A858+1,-2,'Hungarian non-working days'!$A$2:$A$1001),A:A,0))),"-")</f>
        <v>-</v>
      </c>
      <c r="G858" s="3"/>
      <c r="H858" s="27" t="str">
        <f>IF(A858&lt;WORKDAY('Control panel'!$D$10,2,'Hungarian non-working days'!A854:A10852),"",IF(I858="Y",IFERROR(E858/G858,0),"-"))</f>
        <v>-</v>
      </c>
      <c r="I858" s="26" t="str">
        <f>IF(WORKDAY(A858,1,'Hungarian non-working days'!$A$2:$A$1001)=A858+1,"Y","N")</f>
        <v>N</v>
      </c>
    </row>
    <row r="859" spans="1:9" ht="15">
      <c r="A859" s="1">
        <f>'Control panel'!A868</f>
        <v>44469</v>
      </c>
      <c r="B859" s="4">
        <f>'Control panel'!B868-'Control panel'!C868</f>
        <v>0</v>
      </c>
      <c r="C859" s="28">
        <f>IF(B859&lt;0,-'Control panel'!E868*(B859/1000)*IF('Control panel'!$D$8="Yes",1.27,1),-'Control panel'!D868*(B859/1000)*IF('Control panel'!$D$8="Yes",1.27,1))</f>
        <v>0</v>
      </c>
      <c r="D859" s="3">
        <f>'Control panel'!E868*('Control panel'!C868/1000)</f>
        <v>0</v>
      </c>
      <c r="E859" s="3">
        <f ca="1">IF(I859="Y",+SUM(INDIRECT("C"&amp;MATCH(A859,A:A,0)&amp;":C"&amp;MATCH(WORKDAY(A859+1,-2,'Hungarian non-working days'!$A$2:$A$1001),A:A,0))),"-")</f>
        <v>0</v>
      </c>
      <c r="F859" s="3">
        <f ca="1">IF(I859="Y",SUM(INDIRECT("D"&amp;MATCH(A859,A:A,0)&amp;":D"&amp;MATCH(WORKDAY(A859+1,-2,'Hungarian non-working days'!$A$2:$A$1001),A:A,0))),"-")</f>
        <v>0</v>
      </c>
      <c r="G859" s="3"/>
      <c r="H859" s="27">
        <f>IF(A859&lt;WORKDAY('Control panel'!$D$10,2,'Hungarian non-working days'!A855:A10853),"",IF(I859="Y",IFERROR(E859/G859,0),"-"))</f>
        <v>0</v>
      </c>
      <c r="I859" s="26" t="str">
        <f>IF(WORKDAY(A859,1,'Hungarian non-working days'!$A$2:$A$1001)=A859+1,"Y","N")</f>
        <v>Y</v>
      </c>
    </row>
    <row r="860" spans="1:9" ht="15">
      <c r="A860" s="1">
        <f>'Control panel'!A869</f>
        <v>44468</v>
      </c>
      <c r="B860" s="4">
        <f>'Control panel'!B869-'Control panel'!C869</f>
        <v>0</v>
      </c>
      <c r="C860" s="28">
        <f>IF(B860&lt;0,-'Control panel'!E869*(B860/1000)*IF('Control panel'!$D$8="Yes",1.27,1),-'Control panel'!D869*(B860/1000)*IF('Control panel'!$D$8="Yes",1.27,1))</f>
        <v>0</v>
      </c>
      <c r="D860" s="3">
        <f>'Control panel'!E869*('Control panel'!C869/1000)</f>
        <v>0</v>
      </c>
      <c r="E860" s="3">
        <f ca="1">IF(I860="Y",+SUM(INDIRECT("C"&amp;MATCH(A860,A:A,0)&amp;":C"&amp;MATCH(WORKDAY(A860+1,-2,'Hungarian non-working days'!$A$2:$A$1001),A:A,0))),"-")</f>
        <v>0</v>
      </c>
      <c r="F860" s="3">
        <f ca="1">IF(I860="Y",SUM(INDIRECT("D"&amp;MATCH(A860,A:A,0)&amp;":D"&amp;MATCH(WORKDAY(A860+1,-2,'Hungarian non-working days'!$A$2:$A$1001),A:A,0))),"-")</f>
        <v>0</v>
      </c>
      <c r="G860" s="3"/>
      <c r="H860" s="27">
        <f>IF(A860&lt;WORKDAY('Control panel'!$D$10,2,'Hungarian non-working days'!A856:A10854),"",IF(I860="Y",IFERROR(E860/G860,0),"-"))</f>
        <v>0</v>
      </c>
      <c r="I860" s="26" t="str">
        <f>IF(WORKDAY(A860,1,'Hungarian non-working days'!$A$2:$A$1001)=A860+1,"Y","N")</f>
        <v>Y</v>
      </c>
    </row>
    <row r="861" spans="1:9" ht="15">
      <c r="A861" s="1">
        <f>'Control panel'!A870</f>
        <v>44467</v>
      </c>
      <c r="B861" s="4">
        <f>'Control panel'!B870-'Control panel'!C870</f>
        <v>0</v>
      </c>
      <c r="C861" s="28">
        <f>IF(B861&lt;0,-'Control panel'!E870*(B861/1000)*IF('Control panel'!$D$8="Yes",1.27,1),-'Control panel'!D870*(B861/1000)*IF('Control panel'!$D$8="Yes",1.27,1))</f>
        <v>0</v>
      </c>
      <c r="D861" s="3">
        <f>'Control panel'!E870*('Control panel'!C870/1000)</f>
        <v>0</v>
      </c>
      <c r="E861" s="3" t="e">
        <f ca="1">IF(I861="Y",+SUM(INDIRECT("C"&amp;MATCH(A861,A:A,0)&amp;":C"&amp;MATCH(WORKDAY(A861+1,-2,'Hungarian non-working days'!$A$2:$A$1001),A:A,0))),"-")</f>
        <v>#N/A</v>
      </c>
      <c r="F861" s="3" t="e">
        <f ca="1">IF(I861="Y",SUM(INDIRECT("D"&amp;MATCH(A861,A:A,0)&amp;":D"&amp;MATCH(WORKDAY(A861+1,-2,'Hungarian non-working days'!$A$2:$A$1001),A:A,0))),"-")</f>
        <v>#N/A</v>
      </c>
      <c r="G861" s="3"/>
      <c r="H861" s="27">
        <f>IF(A861&lt;WORKDAY('Control panel'!$D$10,2,'Hungarian non-working days'!A857:A10855),"",IF(I861="Y",IFERROR(E861/G861,0),"-"))</f>
        <v>0</v>
      </c>
      <c r="I861" s="26" t="str">
        <f>IF(WORKDAY(A861,1,'Hungarian non-working days'!$A$2:$A$1001)=A861+1,"Y","N")</f>
        <v>Y</v>
      </c>
    </row>
    <row r="862" spans="1:8" ht="15">
      <c r="A862" s="1"/>
      <c r="B862" s="4">
        <f>'Control panel'!B871-'Control panel'!C871</f>
        <v>0</v>
      </c>
      <c r="H862" s="27" t="str">
        <f>IF(A862&lt;WORKDAY('Control panel'!$D$10,2,'Hungarian non-working days'!A858:A10856),"",IF(I862="Y",IFERROR(E862/G862,0),"-"))</f>
        <v/>
      </c>
    </row>
    <row r="863" ht="15">
      <c r="A863" s="1"/>
    </row>
    <row r="864" ht="15">
      <c r="A864" s="1"/>
    </row>
    <row r="865" ht="15">
      <c r="A865" s="1"/>
    </row>
    <row r="866" ht="15">
      <c r="A866" s="1"/>
    </row>
    <row r="867" ht="15">
      <c r="A867" s="1"/>
    </row>
    <row r="868" ht="15">
      <c r="A868" s="1"/>
    </row>
    <row r="869" ht="15">
      <c r="A869" s="1"/>
    </row>
    <row r="870" ht="15">
      <c r="A870" s="1"/>
    </row>
    <row r="871" ht="15">
      <c r="A871" s="1"/>
    </row>
    <row r="872" ht="15">
      <c r="A872" s="1"/>
    </row>
    <row r="873" ht="15">
      <c r="A873" s="1"/>
    </row>
    <row r="874" ht="15">
      <c r="A874" s="1"/>
    </row>
    <row r="875" ht="15">
      <c r="A875" s="1"/>
    </row>
    <row r="876" ht="15">
      <c r="A876" s="1"/>
    </row>
    <row r="877" ht="15">
      <c r="A877" s="1"/>
    </row>
    <row r="878" ht="15">
      <c r="A878" s="1"/>
    </row>
    <row r="879" ht="15">
      <c r="A879" s="1"/>
    </row>
    <row r="880" ht="15">
      <c r="A880" s="1"/>
    </row>
    <row r="881" ht="15">
      <c r="A881" s="1"/>
    </row>
    <row r="882" ht="15">
      <c r="A882" s="1"/>
    </row>
    <row r="883" ht="15">
      <c r="A883" s="1"/>
    </row>
    <row r="884" ht="15">
      <c r="A884" s="1"/>
    </row>
    <row r="885" ht="15">
      <c r="A885" s="1"/>
    </row>
    <row r="886" ht="15">
      <c r="A886" s="1"/>
    </row>
    <row r="887" ht="15">
      <c r="A887" s="1"/>
    </row>
    <row r="888" ht="15">
      <c r="A888" s="1"/>
    </row>
    <row r="889" ht="15">
      <c r="A889" s="1"/>
    </row>
    <row r="890" ht="15">
      <c r="A890" s="1"/>
    </row>
    <row r="891" ht="15">
      <c r="A891" s="1"/>
    </row>
    <row r="892" ht="15">
      <c r="A892" s="1"/>
    </row>
    <row r="893" ht="15">
      <c r="A893" s="1"/>
    </row>
    <row r="894" ht="15">
      <c r="A894" s="1"/>
    </row>
    <row r="895" ht="15">
      <c r="A895" s="1"/>
    </row>
    <row r="896" ht="15">
      <c r="A896" s="1"/>
    </row>
    <row r="897" ht="15">
      <c r="A897" s="1"/>
    </row>
    <row r="898" ht="15">
      <c r="A898" s="1"/>
    </row>
    <row r="899" ht="15">
      <c r="A899" s="1"/>
    </row>
    <row r="900" ht="15">
      <c r="A900" s="1"/>
    </row>
    <row r="901" ht="15">
      <c r="A901" s="1"/>
    </row>
    <row r="902" ht="15">
      <c r="A902" s="1"/>
    </row>
    <row r="903" ht="15">
      <c r="A903" s="1"/>
    </row>
    <row r="904" ht="15">
      <c r="A904" s="1"/>
    </row>
    <row r="905" ht="15">
      <c r="A905" s="1"/>
    </row>
    <row r="906" ht="15">
      <c r="A906" s="1"/>
    </row>
    <row r="907" ht="15">
      <c r="A907" s="1"/>
    </row>
    <row r="908" ht="15">
      <c r="A908" s="1"/>
    </row>
    <row r="909" ht="15">
      <c r="A909" s="1"/>
    </row>
    <row r="910" ht="15">
      <c r="A910" s="1"/>
    </row>
    <row r="911" ht="15">
      <c r="A911" s="1"/>
    </row>
    <row r="912" ht="15">
      <c r="A912" s="1"/>
    </row>
    <row r="913" ht="15">
      <c r="A913" s="1"/>
    </row>
    <row r="914" ht="15">
      <c r="A914" s="1"/>
    </row>
    <row r="915" ht="15">
      <c r="A915" s="1"/>
    </row>
    <row r="916" ht="15">
      <c r="A916" s="1"/>
    </row>
    <row r="917" ht="15">
      <c r="A917" s="1"/>
    </row>
    <row r="918" ht="15">
      <c r="A918" s="1"/>
    </row>
    <row r="919" ht="15">
      <c r="A919" s="1"/>
    </row>
    <row r="920" ht="15">
      <c r="A920" s="1"/>
    </row>
    <row r="921" ht="15">
      <c r="A921" s="1"/>
    </row>
    <row r="922" ht="15">
      <c r="A922" s="1"/>
    </row>
    <row r="923" ht="15">
      <c r="A923" s="1"/>
    </row>
    <row r="924" ht="15">
      <c r="A924" s="1"/>
    </row>
    <row r="925" ht="15">
      <c r="A925" s="1"/>
    </row>
    <row r="926" ht="15">
      <c r="A926" s="1"/>
    </row>
    <row r="927" ht="15">
      <c r="A927" s="1"/>
    </row>
    <row r="928" ht="15">
      <c r="A928" s="1"/>
    </row>
    <row r="929" ht="15">
      <c r="A929" s="1"/>
    </row>
    <row r="930" ht="15">
      <c r="A930" s="1"/>
    </row>
    <row r="931" ht="15">
      <c r="A931" s="1"/>
    </row>
    <row r="932" ht="15">
      <c r="A932" s="1"/>
    </row>
    <row r="933" ht="15">
      <c r="A933" s="1"/>
    </row>
    <row r="934" ht="15">
      <c r="A934" s="1"/>
    </row>
    <row r="935" ht="15">
      <c r="A935" s="1"/>
    </row>
    <row r="936" ht="15">
      <c r="A936" s="1"/>
    </row>
    <row r="937" ht="15">
      <c r="A937" s="1"/>
    </row>
    <row r="938" ht="15">
      <c r="A938" s="1"/>
    </row>
    <row r="939" ht="15">
      <c r="A939" s="1"/>
    </row>
    <row r="940" ht="15">
      <c r="A940" s="1"/>
    </row>
    <row r="941" ht="15">
      <c r="A941" s="1"/>
    </row>
    <row r="942" ht="15">
      <c r="A942" s="1"/>
    </row>
    <row r="943" ht="15">
      <c r="A943" s="1"/>
    </row>
    <row r="944" ht="15">
      <c r="A944" s="1"/>
    </row>
    <row r="945" ht="15">
      <c r="A945" s="1"/>
    </row>
    <row r="946" ht="15">
      <c r="A946" s="1"/>
    </row>
    <row r="947" ht="15">
      <c r="A947" s="1"/>
    </row>
    <row r="948" ht="15">
      <c r="A948" s="1"/>
    </row>
    <row r="949" ht="15">
      <c r="A949" s="1"/>
    </row>
    <row r="950" ht="15">
      <c r="A950" s="1"/>
    </row>
    <row r="951" ht="15">
      <c r="A951" s="1"/>
    </row>
    <row r="952" ht="15">
      <c r="A952" s="1"/>
    </row>
    <row r="953" ht="15">
      <c r="A953" s="1"/>
    </row>
    <row r="954" ht="15">
      <c r="A954" s="1"/>
    </row>
    <row r="955" ht="15">
      <c r="A955" s="1"/>
    </row>
    <row r="956" ht="15">
      <c r="A956" s="1"/>
    </row>
    <row r="957" ht="15">
      <c r="A957" s="1"/>
    </row>
    <row r="958" ht="15">
      <c r="A958" s="1"/>
    </row>
    <row r="959" ht="15">
      <c r="A959" s="1"/>
    </row>
    <row r="960" ht="15">
      <c r="A960" s="1"/>
    </row>
    <row r="961" ht="15">
      <c r="A961" s="1"/>
    </row>
    <row r="962" ht="15">
      <c r="A962" s="1"/>
    </row>
    <row r="963" ht="15">
      <c r="A963" s="1"/>
    </row>
    <row r="964" ht="15">
      <c r="A964" s="1"/>
    </row>
    <row r="965" ht="15">
      <c r="A965" s="1"/>
    </row>
    <row r="966" ht="15">
      <c r="A966" s="1"/>
    </row>
    <row r="967" ht="15">
      <c r="A967" s="1"/>
    </row>
    <row r="968" ht="15">
      <c r="A968" s="1"/>
    </row>
    <row r="969" ht="15">
      <c r="A969" s="1"/>
    </row>
    <row r="970" ht="15">
      <c r="A970" s="1"/>
    </row>
    <row r="971" ht="15">
      <c r="A971" s="1"/>
    </row>
    <row r="972" ht="15">
      <c r="A972" s="1"/>
    </row>
    <row r="973" ht="15">
      <c r="A973" s="1"/>
    </row>
    <row r="974" ht="15">
      <c r="A974" s="1"/>
    </row>
    <row r="975" ht="15">
      <c r="A975" s="1"/>
    </row>
    <row r="976" ht="15">
      <c r="A976" s="1"/>
    </row>
    <row r="977" ht="15">
      <c r="A977" s="1"/>
    </row>
    <row r="978" ht="15">
      <c r="A978" s="1"/>
    </row>
    <row r="979" ht="15">
      <c r="A979" s="1"/>
    </row>
    <row r="980" ht="15">
      <c r="A980" s="1"/>
    </row>
    <row r="981" ht="15">
      <c r="A981" s="1"/>
    </row>
    <row r="982" ht="15">
      <c r="A982" s="1"/>
    </row>
    <row r="983" ht="15">
      <c r="A983" s="1"/>
    </row>
    <row r="984" ht="15">
      <c r="A984" s="1"/>
    </row>
    <row r="985" ht="15">
      <c r="A985" s="1"/>
    </row>
    <row r="986" ht="15">
      <c r="A986" s="1"/>
    </row>
    <row r="987" ht="15">
      <c r="A987" s="1"/>
    </row>
    <row r="988" ht="15">
      <c r="A988" s="1"/>
    </row>
    <row r="989" ht="15">
      <c r="A989" s="1"/>
    </row>
    <row r="990" ht="15">
      <c r="A990" s="1"/>
    </row>
    <row r="991" ht="15">
      <c r="A991" s="1"/>
    </row>
    <row r="992" ht="15">
      <c r="A992" s="1"/>
    </row>
    <row r="993" ht="15">
      <c r="A993" s="1"/>
    </row>
    <row r="994" ht="15">
      <c r="A994" s="1"/>
    </row>
    <row r="995" ht="15">
      <c r="A995" s="1"/>
    </row>
    <row r="996" ht="15">
      <c r="A996" s="1"/>
    </row>
    <row r="997" ht="15">
      <c r="A997" s="1"/>
    </row>
    <row r="998" ht="15">
      <c r="A998" s="1"/>
    </row>
    <row r="999" ht="15">
      <c r="A999" s="1"/>
    </row>
    <row r="1000" ht="15">
      <c r="A1000" s="1"/>
    </row>
    <row r="1001" ht="15">
      <c r="A1001" s="1"/>
    </row>
    <row r="1002" ht="15">
      <c r="A1002" s="1"/>
    </row>
    <row r="1003" ht="15">
      <c r="A1003" s="1"/>
    </row>
    <row r="1004" ht="15">
      <c r="A1004" s="1"/>
    </row>
    <row r="1005" ht="15">
      <c r="A1005" s="1"/>
    </row>
    <row r="1006" ht="15">
      <c r="A1006" s="1"/>
    </row>
    <row r="1007" ht="15">
      <c r="A1007" s="1"/>
    </row>
    <row r="1008" ht="15">
      <c r="A1008" s="1"/>
    </row>
    <row r="1009" ht="15">
      <c r="A1009" s="1"/>
    </row>
    <row r="1010" ht="15">
      <c r="A1010" s="1"/>
    </row>
    <row r="1011" ht="15">
      <c r="A1011" s="1"/>
    </row>
    <row r="1012" ht="15">
      <c r="A1012" s="1"/>
    </row>
    <row r="1013" ht="15">
      <c r="A1013" s="1"/>
    </row>
    <row r="1014" ht="15">
      <c r="A1014" s="1"/>
    </row>
    <row r="1015" ht="15">
      <c r="A1015" s="1"/>
    </row>
    <row r="1016" ht="15">
      <c r="A1016" s="1"/>
    </row>
    <row r="1017" ht="15">
      <c r="A1017" s="1"/>
    </row>
    <row r="1018" ht="15">
      <c r="A1018" s="1"/>
    </row>
    <row r="1019" ht="15">
      <c r="A1019" s="1"/>
    </row>
    <row r="1020" ht="15">
      <c r="A1020" s="1"/>
    </row>
    <row r="1021" ht="15">
      <c r="A1021" s="1"/>
    </row>
    <row r="1022" ht="15">
      <c r="A1022" s="1"/>
    </row>
    <row r="1023" ht="15">
      <c r="A1023" s="1"/>
    </row>
    <row r="1024" ht="15">
      <c r="A1024" s="1"/>
    </row>
    <row r="1025" ht="15">
      <c r="A1025" s="1"/>
    </row>
    <row r="1026" ht="15">
      <c r="A1026" s="1"/>
    </row>
    <row r="1027" ht="15">
      <c r="A1027" s="1"/>
    </row>
    <row r="1028" ht="15">
      <c r="A1028" s="1"/>
    </row>
    <row r="1029" ht="15">
      <c r="A1029" s="1"/>
    </row>
    <row r="1030" ht="15">
      <c r="A1030" s="1"/>
    </row>
    <row r="1031" ht="15">
      <c r="A1031" s="1"/>
    </row>
    <row r="1032" ht="15">
      <c r="A1032" s="1"/>
    </row>
    <row r="1033" ht="15">
      <c r="A1033" s="1"/>
    </row>
    <row r="1034" ht="15">
      <c r="A1034" s="1"/>
    </row>
    <row r="1035" ht="15">
      <c r="A1035" s="1"/>
    </row>
    <row r="1036" ht="15">
      <c r="A1036" s="1"/>
    </row>
    <row r="1037" ht="15">
      <c r="A1037" s="1"/>
    </row>
    <row r="1038" ht="15">
      <c r="A1038" s="1"/>
    </row>
    <row r="1039" ht="15">
      <c r="A1039" s="1"/>
    </row>
    <row r="1040" ht="15">
      <c r="A1040" s="1"/>
    </row>
    <row r="1041" ht="15">
      <c r="A1041" s="1"/>
    </row>
    <row r="1042" ht="15">
      <c r="A1042" s="1"/>
    </row>
    <row r="1043" ht="15">
      <c r="A1043" s="1"/>
    </row>
    <row r="1044" ht="15">
      <c r="A1044" s="1"/>
    </row>
    <row r="1045" ht="15">
      <c r="A1045" s="1"/>
    </row>
    <row r="1046" ht="15">
      <c r="A1046" s="1"/>
    </row>
    <row r="1047" ht="15">
      <c r="A1047" s="1"/>
    </row>
    <row r="1048" ht="15">
      <c r="A1048" s="1"/>
    </row>
    <row r="1049" ht="15">
      <c r="A1049" s="1"/>
    </row>
    <row r="1050" ht="15" thickBot="1">
      <c r="A1050" s="1"/>
    </row>
  </sheetData>
  <autoFilter ref="A5:I862"/>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59999322891"/>
  </sheetPr>
  <dimension ref="A1:A93"/>
  <sheetViews>
    <sheetView workbookViewId="0" topLeftCell="A66">
      <selection pane="topLeft" activeCell="A92" sqref="A92"/>
    </sheetView>
  </sheetViews>
  <sheetFormatPr defaultColWidth="9.14285714285714" defaultRowHeight="15"/>
  <cols>
    <col min="1" max="1" width="16" customWidth="1"/>
  </cols>
  <sheetData>
    <row r="1" ht="15">
      <c r="A1" s="5" t="s">
        <v>7</v>
      </c>
    </row>
    <row r="2" ht="15">
      <c r="A2" s="7">
        <v>43101</v>
      </c>
    </row>
    <row r="3" ht="15">
      <c r="A3" s="7">
        <v>43174</v>
      </c>
    </row>
    <row r="4" ht="15">
      <c r="A4" s="7">
        <v>43175</v>
      </c>
    </row>
    <row r="5" ht="15">
      <c r="A5" s="7">
        <v>43192</v>
      </c>
    </row>
    <row r="6" ht="15">
      <c r="A6" s="7">
        <v>43220</v>
      </c>
    </row>
    <row r="7" ht="15">
      <c r="A7" s="7">
        <v>43221</v>
      </c>
    </row>
    <row r="8" ht="15">
      <c r="A8" s="7">
        <v>43241</v>
      </c>
    </row>
    <row r="9" ht="15">
      <c r="A9" s="7">
        <v>43332</v>
      </c>
    </row>
    <row r="10" ht="15">
      <c r="A10" s="7">
        <v>43395</v>
      </c>
    </row>
    <row r="11" ht="15">
      <c r="A11" s="7">
        <v>43396</v>
      </c>
    </row>
    <row r="12" ht="15">
      <c r="A12" s="7">
        <v>43405</v>
      </c>
    </row>
    <row r="13" ht="15">
      <c r="A13" s="7">
        <v>43406</v>
      </c>
    </row>
    <row r="14" ht="15">
      <c r="A14" s="7">
        <v>43458</v>
      </c>
    </row>
    <row r="15" ht="15">
      <c r="A15" s="7">
        <v>43459</v>
      </c>
    </row>
    <row r="16" ht="15">
      <c r="A16" s="7">
        <v>43460</v>
      </c>
    </row>
    <row r="17" ht="15">
      <c r="A17" s="7">
        <v>43466</v>
      </c>
    </row>
    <row r="18" ht="15">
      <c r="A18" s="7">
        <v>43539</v>
      </c>
    </row>
    <row r="19" ht="15">
      <c r="A19" s="7">
        <v>43574</v>
      </c>
    </row>
    <row r="20" ht="15">
      <c r="A20" s="7">
        <v>43577</v>
      </c>
    </row>
    <row r="21" ht="15">
      <c r="A21" s="7">
        <v>43586</v>
      </c>
    </row>
    <row r="22" ht="15">
      <c r="A22" s="7">
        <v>43626</v>
      </c>
    </row>
    <row r="23" ht="15">
      <c r="A23" s="7">
        <v>43696</v>
      </c>
    </row>
    <row r="24" ht="15">
      <c r="A24" s="7">
        <v>43697</v>
      </c>
    </row>
    <row r="25" ht="15">
      <c r="A25" s="7">
        <v>43761</v>
      </c>
    </row>
    <row r="26" ht="15">
      <c r="A26" s="7">
        <v>43770</v>
      </c>
    </row>
    <row r="27" ht="15">
      <c r="A27" s="7">
        <v>43823</v>
      </c>
    </row>
    <row r="28" ht="15">
      <c r="A28" s="7">
        <v>43824</v>
      </c>
    </row>
    <row r="29" ht="15">
      <c r="A29" s="7">
        <v>43825</v>
      </c>
    </row>
    <row r="30" ht="15">
      <c r="A30" s="7">
        <v>43826</v>
      </c>
    </row>
    <row r="31" ht="15">
      <c r="A31" s="7">
        <v>43831</v>
      </c>
    </row>
    <row r="32" ht="15">
      <c r="A32" s="7">
        <v>43931</v>
      </c>
    </row>
    <row r="33" ht="15">
      <c r="A33" s="7">
        <v>43934</v>
      </c>
    </row>
    <row r="34" ht="15">
      <c r="A34" s="7">
        <v>43952</v>
      </c>
    </row>
    <row r="35" ht="15">
      <c r="A35" s="7">
        <v>43983</v>
      </c>
    </row>
    <row r="36" ht="15">
      <c r="A36" s="7">
        <v>44063</v>
      </c>
    </row>
    <row r="37" ht="15">
      <c r="A37" s="7">
        <v>44064</v>
      </c>
    </row>
    <row r="38" ht="15">
      <c r="A38" s="7">
        <v>44127</v>
      </c>
    </row>
    <row r="39" ht="15">
      <c r="A39" s="7">
        <v>44189</v>
      </c>
    </row>
    <row r="40" ht="15">
      <c r="A40" s="7">
        <v>44190</v>
      </c>
    </row>
    <row r="41" ht="15">
      <c r="A41" s="7">
        <v>44197</v>
      </c>
    </row>
    <row r="42" ht="15">
      <c r="A42" s="7">
        <v>44270</v>
      </c>
    </row>
    <row r="43" ht="15">
      <c r="A43" s="7">
        <v>44288</v>
      </c>
    </row>
    <row r="44" ht="15">
      <c r="A44" s="7">
        <v>44291</v>
      </c>
    </row>
    <row r="45" ht="15">
      <c r="A45" s="7">
        <v>44340</v>
      </c>
    </row>
    <row r="46" ht="15">
      <c r="A46" s="7">
        <v>44428</v>
      </c>
    </row>
    <row r="47" ht="15">
      <c r="A47" s="7">
        <v>44501</v>
      </c>
    </row>
    <row r="48" ht="15">
      <c r="A48" s="7">
        <v>44554</v>
      </c>
    </row>
    <row r="49" ht="15">
      <c r="A49" s="8">
        <v>44634</v>
      </c>
    </row>
    <row r="50" ht="15">
      <c r="A50" s="8">
        <v>44635</v>
      </c>
    </row>
    <row r="51" ht="15">
      <c r="A51" s="8">
        <v>44666</v>
      </c>
    </row>
    <row r="52" ht="15">
      <c r="A52" s="8">
        <v>44669</v>
      </c>
    </row>
    <row r="53" ht="15">
      <c r="A53" s="8">
        <v>44718</v>
      </c>
    </row>
    <row r="54" ht="15">
      <c r="A54" s="8">
        <v>44865</v>
      </c>
    </row>
    <row r="55" ht="15">
      <c r="A55" s="8">
        <v>44866</v>
      </c>
    </row>
    <row r="56" ht="15">
      <c r="A56" s="8">
        <v>44921</v>
      </c>
    </row>
    <row r="57" ht="15">
      <c r="A57" s="8">
        <v>45000</v>
      </c>
    </row>
    <row r="58" ht="15">
      <c r="A58" s="8">
        <v>45023</v>
      </c>
    </row>
    <row r="59" ht="15">
      <c r="A59" s="8">
        <v>45026</v>
      </c>
    </row>
    <row r="60" ht="15">
      <c r="A60" s="8">
        <v>45047</v>
      </c>
    </row>
    <row r="61" ht="15">
      <c r="A61" s="8">
        <v>45075</v>
      </c>
    </row>
    <row r="62" ht="15">
      <c r="A62" s="8">
        <v>45201</v>
      </c>
    </row>
    <row r="63" ht="15">
      <c r="A63" s="8">
        <v>45222</v>
      </c>
    </row>
    <row r="64" ht="15">
      <c r="A64" s="8">
        <v>45231</v>
      </c>
    </row>
    <row r="65" ht="15">
      <c r="A65" s="8">
        <v>45285</v>
      </c>
    </row>
    <row r="66" ht="15">
      <c r="A66" s="8">
        <v>45286</v>
      </c>
    </row>
    <row r="67" ht="15">
      <c r="A67" s="8">
        <v>45292</v>
      </c>
    </row>
    <row r="68" ht="15">
      <c r="A68" s="8">
        <v>45366</v>
      </c>
    </row>
    <row r="69" ht="15">
      <c r="A69" s="8">
        <v>45380</v>
      </c>
    </row>
    <row r="70" ht="15">
      <c r="A70" s="8">
        <v>45383</v>
      </c>
    </row>
    <row r="71" ht="15">
      <c r="A71" s="8">
        <v>45413</v>
      </c>
    </row>
    <row r="72" ht="15">
      <c r="A72" s="8">
        <v>45432</v>
      </c>
    </row>
    <row r="73" ht="15">
      <c r="A73" s="8">
        <v>45523</v>
      </c>
    </row>
    <row r="74" ht="15">
      <c r="A74" s="8">
        <v>45524</v>
      </c>
    </row>
    <row r="75" ht="15">
      <c r="A75" s="8">
        <v>45588</v>
      </c>
    </row>
    <row r="76" ht="15">
      <c r="A76" s="8">
        <v>45597</v>
      </c>
    </row>
    <row r="77" ht="15">
      <c r="A77" s="8">
        <v>45650</v>
      </c>
    </row>
    <row r="78" ht="15">
      <c r="A78" s="8">
        <v>45651</v>
      </c>
    </row>
    <row r="79" ht="15">
      <c r="A79" s="8">
        <v>45652</v>
      </c>
    </row>
    <row r="80" ht="15">
      <c r="A80" s="8">
        <v>45653</v>
      </c>
    </row>
    <row r="81" ht="15">
      <c r="A81" s="8">
        <v>45658</v>
      </c>
    </row>
    <row r="82" ht="15">
      <c r="A82" s="8">
        <v>45765</v>
      </c>
    </row>
    <row r="83" ht="15">
      <c r="A83" s="8">
        <v>45768</v>
      </c>
    </row>
    <row r="84" ht="15">
      <c r="A84" s="8">
        <v>45778</v>
      </c>
    </row>
    <row r="85" ht="15">
      <c r="A85" s="8">
        <v>45779</v>
      </c>
    </row>
    <row r="86" ht="15">
      <c r="A86" s="8">
        <v>45817</v>
      </c>
    </row>
    <row r="87" ht="15">
      <c r="A87" s="8">
        <v>45889</v>
      </c>
    </row>
    <row r="88" ht="15">
      <c r="A88" s="8">
        <v>45953</v>
      </c>
    </row>
    <row r="89" ht="15">
      <c r="A89" s="8">
        <v>45954</v>
      </c>
    </row>
    <row r="90" ht="15">
      <c r="A90" s="8">
        <v>46015</v>
      </c>
    </row>
    <row r="91" ht="15">
      <c r="A91" s="8">
        <v>46016</v>
      </c>
    </row>
    <row r="92" ht="15">
      <c r="A92" s="8">
        <v>46017</v>
      </c>
    </row>
    <row r="93" ht="15">
      <c r="A93" s="8">
        <v>46023</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59999322891"/>
  </sheetPr>
  <dimension ref="A1:C6"/>
  <sheetViews>
    <sheetView workbookViewId="0" topLeftCell="A1">
      <selection pane="topLeft" activeCell="O14" sqref="O14"/>
    </sheetView>
  </sheetViews>
  <sheetFormatPr defaultColWidth="9.14285714285714" defaultRowHeight="15"/>
  <cols>
    <col min="1" max="1" width="15" customWidth="1"/>
    <col min="2" max="2" width="19.2857142857143" customWidth="1"/>
    <col min="3" max="3" width="31.2857142857143" customWidth="1"/>
  </cols>
  <sheetData>
    <row r="1" spans="1:2" ht="15">
      <c r="A1" s="59" t="s">
        <v>41</v>
      </c>
      <c r="B1" s="66" t="s">
        <v>42</v>
      </c>
    </row>
    <row r="4" spans="1:3" ht="15">
      <c r="A4" s="59" t="s">
        <v>38</v>
      </c>
      <c r="B4" s="59" t="s">
        <v>39</v>
      </c>
      <c r="C4" s="59" t="s">
        <v>44</v>
      </c>
    </row>
    <row r="5" spans="1:3" ht="15">
      <c r="A5" s="64" t="s">
        <v>40</v>
      </c>
      <c r="B5" s="65">
        <v>45324</v>
      </c>
      <c r="C5" s="64" t="s">
        <v>45</v>
      </c>
    </row>
    <row r="6" spans="1:3" ht="15">
      <c r="A6" s="64" t="s">
        <v>43</v>
      </c>
      <c r="B6" s="65">
        <v>45345</v>
      </c>
      <c r="C6" s="64" t="s">
        <v>46</v>
      </c>
    </row>
  </sheetData>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